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G:\Energy_Services\Energy Services Files\Soham\commercial building tools and reports\lighting supp\"/>
    </mc:Choice>
  </mc:AlternateContent>
  <xr:revisionPtr revIDLastSave="0" documentId="13_ncr:1_{8E168067-3B85-4A74-8102-2D502467C595}" xr6:coauthVersionLast="47" xr6:coauthVersionMax="47" xr10:uidLastSave="{00000000-0000-0000-0000-000000000000}"/>
  <bookViews>
    <workbookView showHorizontalScroll="0" showVerticalScroll="0" showSheetTabs="0" xWindow="28680" yWindow="-120" windowWidth="29040" windowHeight="15840" xr2:uid="{00000000-000D-0000-FFFF-FFFF00000000}"/>
  </bookViews>
  <sheets>
    <sheet name="Input" sheetId="7" r:id="rId1"/>
    <sheet name="Sheet3" sheetId="11" state="hidden" r:id="rId2"/>
    <sheet name="Utility RAW" sheetId="10" state="hidden" r:id="rId3"/>
    <sheet name="Input-OLD" sheetId="8" state="hidden" r:id="rId4"/>
  </sheets>
  <definedNames>
    <definedName name="_xlnm.Print_Area" localSheetId="0">Input!$A$1:$J$337</definedName>
    <definedName name="_xlnm.Print_Area" localSheetId="3">'Input-OLD'!$A$1:$J$111</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7" l="1"/>
  <c r="D238" i="7" l="1"/>
  <c r="D240" i="7"/>
  <c r="D241" i="7"/>
  <c r="D242" i="7"/>
  <c r="D243" i="7"/>
  <c r="D244" i="7"/>
  <c r="D248" i="7"/>
  <c r="D249" i="7"/>
  <c r="D250" i="7"/>
  <c r="D251" i="7"/>
  <c r="D252" i="7"/>
  <c r="D254" i="7"/>
  <c r="D256" i="7"/>
  <c r="D257" i="7"/>
  <c r="D258" i="7"/>
  <c r="D260" i="7"/>
  <c r="D264" i="7"/>
  <c r="D265" i="7"/>
  <c r="D266" i="7"/>
  <c r="D267" i="7"/>
  <c r="D268" i="7"/>
  <c r="D270" i="7"/>
  <c r="D272" i="7"/>
  <c r="D273" i="7"/>
  <c r="D274" i="7"/>
  <c r="D275" i="7"/>
  <c r="D276" i="7"/>
  <c r="D279" i="7"/>
  <c r="D280" i="7"/>
  <c r="D281" i="7"/>
  <c r="D282" i="7"/>
  <c r="D283" i="7"/>
  <c r="D284" i="7"/>
  <c r="D286" i="7"/>
  <c r="D287" i="7"/>
  <c r="D288" i="7"/>
  <c r="D289" i="7"/>
  <c r="D290" i="7"/>
  <c r="D291" i="7"/>
  <c r="D292" i="7"/>
  <c r="D294" i="7"/>
  <c r="D296" i="7"/>
  <c r="D297" i="7"/>
  <c r="D298" i="7"/>
  <c r="D299" i="7"/>
  <c r="D300" i="7"/>
  <c r="D302" i="7"/>
  <c r="D303" i="7"/>
  <c r="D304" i="7"/>
  <c r="D305" i="7"/>
  <c r="D306" i="7"/>
  <c r="D307" i="7"/>
  <c r="D308" i="7"/>
  <c r="D310" i="7"/>
  <c r="D311" i="7"/>
  <c r="D312" i="7"/>
  <c r="D313" i="7"/>
  <c r="D314" i="7"/>
  <c r="D315" i="7"/>
  <c r="D316" i="7"/>
  <c r="D318" i="7"/>
  <c r="D320" i="7"/>
  <c r="D321" i="7"/>
  <c r="D322" i="7"/>
  <c r="D323" i="7"/>
  <c r="D324" i="7"/>
  <c r="B237" i="7"/>
  <c r="C237" i="7"/>
  <c r="B238" i="7"/>
  <c r="B239" i="7"/>
  <c r="C239" i="7"/>
  <c r="B241" i="7"/>
  <c r="C241" i="7"/>
  <c r="B242" i="7"/>
  <c r="B243" i="7"/>
  <c r="C243" i="7"/>
  <c r="B244" i="7"/>
  <c r="C244" i="7"/>
  <c r="B245" i="7"/>
  <c r="C245" i="7"/>
  <c r="B246" i="7"/>
  <c r="B247" i="7"/>
  <c r="B248" i="7"/>
  <c r="B249" i="7"/>
  <c r="C249" i="7"/>
  <c r="B250" i="7"/>
  <c r="B251" i="7"/>
  <c r="C251" i="7"/>
  <c r="B252" i="7"/>
  <c r="C252" i="7"/>
  <c r="B254" i="7"/>
  <c r="B255" i="7"/>
  <c r="C255" i="7"/>
  <c r="B256" i="7"/>
  <c r="B257" i="7"/>
  <c r="C257" i="7"/>
  <c r="B258" i="7"/>
  <c r="B259" i="7"/>
  <c r="C259" i="7"/>
  <c r="B260" i="7"/>
  <c r="C260" i="7"/>
  <c r="B261" i="7"/>
  <c r="C261" i="7"/>
  <c r="B262" i="7"/>
  <c r="B263" i="7"/>
  <c r="C263" i="7"/>
  <c r="B264" i="7"/>
  <c r="B265" i="7"/>
  <c r="B266" i="7"/>
  <c r="C266" i="7"/>
  <c r="B267" i="7"/>
  <c r="C267" i="7"/>
  <c r="B268" i="7"/>
  <c r="C268" i="7"/>
  <c r="B269" i="7"/>
  <c r="C269" i="7"/>
  <c r="B270" i="7"/>
  <c r="B271" i="7"/>
  <c r="C271" i="7"/>
  <c r="B272" i="7"/>
  <c r="C272" i="7"/>
  <c r="B273" i="7"/>
  <c r="C273" i="7"/>
  <c r="B274" i="7"/>
  <c r="C274" i="7"/>
  <c r="B275" i="7"/>
  <c r="C275" i="7"/>
  <c r="B276" i="7"/>
  <c r="C276" i="7"/>
  <c r="B277" i="7"/>
  <c r="B278" i="7"/>
  <c r="C278" i="7"/>
  <c r="B279" i="7"/>
  <c r="C279" i="7"/>
  <c r="B280" i="7"/>
  <c r="C280" i="7"/>
  <c r="B281" i="7"/>
  <c r="C281" i="7"/>
  <c r="B282" i="7"/>
  <c r="C282" i="7"/>
  <c r="B283" i="7"/>
  <c r="C283" i="7"/>
  <c r="B284" i="7"/>
  <c r="C284" i="7"/>
  <c r="B285" i="7"/>
  <c r="C285" i="7"/>
  <c r="B286" i="7"/>
  <c r="C286" i="7"/>
  <c r="B287" i="7"/>
  <c r="C287" i="7"/>
  <c r="B288" i="7"/>
  <c r="C288" i="7"/>
  <c r="B289" i="7"/>
  <c r="C289" i="7"/>
  <c r="B290" i="7"/>
  <c r="C290" i="7"/>
  <c r="B291" i="7"/>
  <c r="C291" i="7"/>
  <c r="B292" i="7"/>
  <c r="C292" i="7"/>
  <c r="B293" i="7"/>
  <c r="C293" i="7"/>
  <c r="B294" i="7"/>
  <c r="C294" i="7"/>
  <c r="B295" i="7"/>
  <c r="C295" i="7"/>
  <c r="B296" i="7"/>
  <c r="C296" i="7"/>
  <c r="B297" i="7"/>
  <c r="C297" i="7"/>
  <c r="B298" i="7"/>
  <c r="C298" i="7"/>
  <c r="B299" i="7"/>
  <c r="C299" i="7"/>
  <c r="B300" i="7"/>
  <c r="C300" i="7"/>
  <c r="B301" i="7"/>
  <c r="C301" i="7"/>
  <c r="B302" i="7"/>
  <c r="C302" i="7"/>
  <c r="B303" i="7"/>
  <c r="C303" i="7"/>
  <c r="B304" i="7"/>
  <c r="C304" i="7"/>
  <c r="B305" i="7"/>
  <c r="C305" i="7"/>
  <c r="B306" i="7"/>
  <c r="C306" i="7"/>
  <c r="B307" i="7"/>
  <c r="C307" i="7"/>
  <c r="B308" i="7"/>
  <c r="C308" i="7"/>
  <c r="B309" i="7"/>
  <c r="C309" i="7"/>
  <c r="B310" i="7"/>
  <c r="C310" i="7"/>
  <c r="B311" i="7"/>
  <c r="C311" i="7"/>
  <c r="B312" i="7"/>
  <c r="C312" i="7"/>
  <c r="B313" i="7"/>
  <c r="C313" i="7"/>
  <c r="B314" i="7"/>
  <c r="C314" i="7"/>
  <c r="B315" i="7"/>
  <c r="C315" i="7"/>
  <c r="B316" i="7"/>
  <c r="C316" i="7"/>
  <c r="B317" i="7"/>
  <c r="C317" i="7"/>
  <c r="B318" i="7"/>
  <c r="C318" i="7"/>
  <c r="B319" i="7"/>
  <c r="C319" i="7"/>
  <c r="B320" i="7"/>
  <c r="C320" i="7"/>
  <c r="B321" i="7"/>
  <c r="C321" i="7"/>
  <c r="B322" i="7"/>
  <c r="C322" i="7"/>
  <c r="B323" i="7"/>
  <c r="C323" i="7"/>
  <c r="B324" i="7"/>
  <c r="C324" i="7"/>
  <c r="D237" i="7"/>
  <c r="D239" i="7"/>
  <c r="D245" i="7"/>
  <c r="D246" i="7"/>
  <c r="D247" i="7"/>
  <c r="D253" i="7"/>
  <c r="D255" i="7"/>
  <c r="D259" i="7"/>
  <c r="D261" i="7"/>
  <c r="D262" i="7"/>
  <c r="D263" i="7"/>
  <c r="D269" i="7"/>
  <c r="D271" i="7"/>
  <c r="D277" i="7"/>
  <c r="D278" i="7"/>
  <c r="D285" i="7"/>
  <c r="D293" i="7"/>
  <c r="D295" i="7"/>
  <c r="D301" i="7"/>
  <c r="D309" i="7"/>
  <c r="D317" i="7"/>
  <c r="D319" i="7"/>
  <c r="D325" i="7"/>
  <c r="D326" i="7"/>
  <c r="D327" i="7"/>
  <c r="D328" i="7"/>
  <c r="D329" i="7"/>
  <c r="D330" i="7"/>
  <c r="A237" i="7"/>
  <c r="A238" i="7"/>
  <c r="C238" i="7"/>
  <c r="A239" i="7"/>
  <c r="A240" i="7"/>
  <c r="B240" i="7"/>
  <c r="C240" i="7"/>
  <c r="A241" i="7"/>
  <c r="A242" i="7"/>
  <c r="C242" i="7"/>
  <c r="A243" i="7"/>
  <c r="A244" i="7"/>
  <c r="A245" i="7"/>
  <c r="A246" i="7"/>
  <c r="C246" i="7"/>
  <c r="A247" i="7"/>
  <c r="C247" i="7"/>
  <c r="A248" i="7"/>
  <c r="C248" i="7"/>
  <c r="A249" i="7"/>
  <c r="A250" i="7"/>
  <c r="C250" i="7"/>
  <c r="A251" i="7"/>
  <c r="A252" i="7"/>
  <c r="A253" i="7"/>
  <c r="B253" i="7"/>
  <c r="C253" i="7"/>
  <c r="A254" i="7"/>
  <c r="C254" i="7"/>
  <c r="A255" i="7"/>
  <c r="A256" i="7"/>
  <c r="C256" i="7"/>
  <c r="A257" i="7"/>
  <c r="A258" i="7"/>
  <c r="C258" i="7"/>
  <c r="A259" i="7"/>
  <c r="A260" i="7"/>
  <c r="A261" i="7"/>
  <c r="A262" i="7"/>
  <c r="C262" i="7"/>
  <c r="A263" i="7"/>
  <c r="A264" i="7"/>
  <c r="C264" i="7"/>
  <c r="A265" i="7"/>
  <c r="C265" i="7"/>
  <c r="A266" i="7"/>
  <c r="A267" i="7"/>
  <c r="A268" i="7"/>
  <c r="A269" i="7"/>
  <c r="A270" i="7"/>
  <c r="C270" i="7"/>
  <c r="A271" i="7"/>
  <c r="A272" i="7"/>
  <c r="A273" i="7"/>
  <c r="A274" i="7"/>
  <c r="A275" i="7"/>
  <c r="A276" i="7"/>
  <c r="A277" i="7"/>
  <c r="C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B325" i="7"/>
  <c r="C325" i="7"/>
  <c r="A326" i="7"/>
  <c r="B326" i="7"/>
  <c r="C326" i="7"/>
  <c r="A327" i="7"/>
  <c r="B327" i="7"/>
  <c r="C327" i="7"/>
  <c r="A328" i="7"/>
  <c r="B328" i="7"/>
  <c r="C328" i="7"/>
  <c r="A329" i="7"/>
  <c r="B329" i="7"/>
  <c r="C329" i="7"/>
  <c r="A330" i="7"/>
  <c r="B330" i="7"/>
  <c r="C330"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F325" i="7"/>
  <c r="G325" i="7"/>
  <c r="F326" i="7"/>
  <c r="G326" i="7"/>
  <c r="F327" i="7"/>
  <c r="G327" i="7"/>
  <c r="F328" i="7"/>
  <c r="G328" i="7"/>
  <c r="F329" i="7"/>
  <c r="G329" i="7"/>
  <c r="F330" i="7"/>
  <c r="G330" i="7"/>
  <c r="A137" i="7" l="1"/>
  <c r="B137" i="7"/>
  <c r="F137" i="7"/>
  <c r="I137" i="7" s="1"/>
  <c r="A138" i="7"/>
  <c r="B138" i="7"/>
  <c r="F138" i="7"/>
  <c r="I138" i="7" s="1"/>
  <c r="A139" i="7"/>
  <c r="B139" i="7"/>
  <c r="F139" i="7"/>
  <c r="I139" i="7" s="1"/>
  <c r="A140" i="7"/>
  <c r="B140" i="7"/>
  <c r="F140" i="7"/>
  <c r="I140" i="7" s="1"/>
  <c r="A141" i="7"/>
  <c r="B141" i="7"/>
  <c r="F141" i="7"/>
  <c r="I141" i="7" s="1"/>
  <c r="A142" i="7"/>
  <c r="B142" i="7"/>
  <c r="F142" i="7"/>
  <c r="I142" i="7" s="1"/>
  <c r="A143" i="7"/>
  <c r="B143" i="7"/>
  <c r="F143" i="7"/>
  <c r="I143" i="7" s="1"/>
  <c r="A144" i="7"/>
  <c r="B144" i="7"/>
  <c r="F144" i="7"/>
  <c r="I144" i="7" s="1"/>
  <c r="A145" i="7"/>
  <c r="B145" i="7"/>
  <c r="F145" i="7"/>
  <c r="I145" i="7" s="1"/>
  <c r="A146" i="7"/>
  <c r="B146" i="7"/>
  <c r="F146" i="7"/>
  <c r="I146" i="7" s="1"/>
  <c r="A147" i="7"/>
  <c r="B147" i="7"/>
  <c r="F147" i="7"/>
  <c r="I147" i="7" s="1"/>
  <c r="A148" i="7"/>
  <c r="B148" i="7"/>
  <c r="F148" i="7"/>
  <c r="I148" i="7" s="1"/>
  <c r="A149" i="7"/>
  <c r="B149" i="7"/>
  <c r="F149" i="7"/>
  <c r="I149" i="7" s="1"/>
  <c r="A150" i="7"/>
  <c r="B150" i="7"/>
  <c r="F150" i="7"/>
  <c r="I150" i="7" s="1"/>
  <c r="A151" i="7"/>
  <c r="B151" i="7"/>
  <c r="F151" i="7"/>
  <c r="I151" i="7" s="1"/>
  <c r="A152" i="7"/>
  <c r="B152" i="7"/>
  <c r="F152" i="7"/>
  <c r="I152" i="7" s="1"/>
  <c r="A153" i="7"/>
  <c r="B153" i="7"/>
  <c r="F153" i="7"/>
  <c r="I153" i="7" s="1"/>
  <c r="A154" i="7"/>
  <c r="B154" i="7"/>
  <c r="F154" i="7"/>
  <c r="I154" i="7" s="1"/>
  <c r="A155" i="7"/>
  <c r="B155" i="7"/>
  <c r="F155" i="7"/>
  <c r="I155" i="7" s="1"/>
  <c r="A156" i="7"/>
  <c r="B156" i="7"/>
  <c r="F156" i="7"/>
  <c r="I156" i="7" s="1"/>
  <c r="A157" i="7"/>
  <c r="B157" i="7"/>
  <c r="F157" i="7"/>
  <c r="I157" i="7" s="1"/>
  <c r="A158" i="7"/>
  <c r="B158" i="7"/>
  <c r="F158" i="7"/>
  <c r="I158" i="7" s="1"/>
  <c r="A159" i="7"/>
  <c r="B159" i="7"/>
  <c r="F159" i="7"/>
  <c r="I159" i="7" s="1"/>
  <c r="A160" i="7"/>
  <c r="B160" i="7"/>
  <c r="F160" i="7"/>
  <c r="I160" i="7" s="1"/>
  <c r="A161" i="7"/>
  <c r="B161" i="7"/>
  <c r="F161" i="7"/>
  <c r="I161" i="7" s="1"/>
  <c r="A162" i="7"/>
  <c r="B162" i="7"/>
  <c r="F162" i="7"/>
  <c r="I162" i="7" s="1"/>
  <c r="A163" i="7"/>
  <c r="B163" i="7"/>
  <c r="F163" i="7"/>
  <c r="I163" i="7" s="1"/>
  <c r="A164" i="7"/>
  <c r="B164" i="7"/>
  <c r="F164" i="7"/>
  <c r="I164" i="7" s="1"/>
  <c r="A165" i="7"/>
  <c r="B165" i="7"/>
  <c r="F165" i="7"/>
  <c r="I165" i="7" s="1"/>
  <c r="A166" i="7"/>
  <c r="B166" i="7"/>
  <c r="F166" i="7"/>
  <c r="I166" i="7" s="1"/>
  <c r="A167" i="7"/>
  <c r="B167" i="7"/>
  <c r="F167" i="7"/>
  <c r="I167" i="7" s="1"/>
  <c r="A168" i="7"/>
  <c r="B168" i="7"/>
  <c r="F168" i="7"/>
  <c r="I168" i="7" s="1"/>
  <c r="A169" i="7"/>
  <c r="B169" i="7"/>
  <c r="F169" i="7"/>
  <c r="I169" i="7" s="1"/>
  <c r="A170" i="7"/>
  <c r="B170" i="7"/>
  <c r="F170" i="7"/>
  <c r="I170" i="7" s="1"/>
  <c r="A171" i="7"/>
  <c r="B171" i="7"/>
  <c r="F171" i="7"/>
  <c r="I171" i="7" s="1"/>
  <c r="A172" i="7"/>
  <c r="B172" i="7"/>
  <c r="F172" i="7"/>
  <c r="I172" i="7" s="1"/>
  <c r="A173" i="7"/>
  <c r="B173" i="7"/>
  <c r="F173" i="7"/>
  <c r="I173" i="7" s="1"/>
  <c r="A174" i="7"/>
  <c r="B174" i="7"/>
  <c r="F174" i="7"/>
  <c r="I174" i="7" s="1"/>
  <c r="A175" i="7"/>
  <c r="B175" i="7"/>
  <c r="F175" i="7"/>
  <c r="I175" i="7" s="1"/>
  <c r="A176" i="7"/>
  <c r="B176" i="7"/>
  <c r="F176" i="7"/>
  <c r="I176" i="7" s="1"/>
  <c r="A177" i="7"/>
  <c r="B177" i="7"/>
  <c r="F177" i="7"/>
  <c r="I177" i="7" s="1"/>
  <c r="A178" i="7"/>
  <c r="B178" i="7"/>
  <c r="F178" i="7"/>
  <c r="I178" i="7" s="1"/>
  <c r="A179" i="7"/>
  <c r="B179" i="7"/>
  <c r="F179" i="7"/>
  <c r="I179" i="7" s="1"/>
  <c r="A180" i="7"/>
  <c r="B180" i="7"/>
  <c r="F180" i="7"/>
  <c r="I180" i="7" s="1"/>
  <c r="A181" i="7"/>
  <c r="B181" i="7"/>
  <c r="F181" i="7"/>
  <c r="I181" i="7" s="1"/>
  <c r="A182" i="7"/>
  <c r="B182" i="7"/>
  <c r="F182" i="7"/>
  <c r="I182" i="7" s="1"/>
  <c r="A183" i="7"/>
  <c r="B183" i="7"/>
  <c r="F183" i="7"/>
  <c r="I183" i="7" s="1"/>
  <c r="A184" i="7"/>
  <c r="B184" i="7"/>
  <c r="F184" i="7"/>
  <c r="I184" i="7" s="1"/>
  <c r="A185" i="7"/>
  <c r="B185" i="7"/>
  <c r="F185" i="7"/>
  <c r="I185" i="7" s="1"/>
  <c r="A186" i="7"/>
  <c r="B186" i="7"/>
  <c r="F186" i="7"/>
  <c r="I186" i="7" s="1"/>
  <c r="A187" i="7"/>
  <c r="B187" i="7"/>
  <c r="F187" i="7"/>
  <c r="I187" i="7" s="1"/>
  <c r="A188" i="7"/>
  <c r="B188" i="7"/>
  <c r="F188" i="7"/>
  <c r="I188" i="7" s="1"/>
  <c r="A189" i="7"/>
  <c r="B189" i="7"/>
  <c r="F189" i="7"/>
  <c r="I189" i="7" s="1"/>
  <c r="A190" i="7"/>
  <c r="B190" i="7"/>
  <c r="F190" i="7"/>
  <c r="I190" i="7" s="1"/>
  <c r="A191" i="7"/>
  <c r="B191" i="7"/>
  <c r="F191" i="7"/>
  <c r="I191" i="7" s="1"/>
  <c r="A192" i="7"/>
  <c r="B192" i="7"/>
  <c r="F192" i="7"/>
  <c r="I192" i="7" s="1"/>
  <c r="A193" i="7"/>
  <c r="B193" i="7"/>
  <c r="F193" i="7"/>
  <c r="I193" i="7" s="1"/>
  <c r="A194" i="7"/>
  <c r="B194" i="7"/>
  <c r="F194" i="7"/>
  <c r="I194" i="7" s="1"/>
  <c r="A195" i="7"/>
  <c r="B195" i="7"/>
  <c r="F195" i="7"/>
  <c r="I195" i="7" s="1"/>
  <c r="A196" i="7"/>
  <c r="B196" i="7"/>
  <c r="F196" i="7"/>
  <c r="I196" i="7" s="1"/>
  <c r="A197" i="7"/>
  <c r="B197" i="7"/>
  <c r="F197" i="7"/>
  <c r="I197" i="7" s="1"/>
  <c r="A198" i="7"/>
  <c r="B198" i="7"/>
  <c r="F198" i="7"/>
  <c r="I198" i="7" s="1"/>
  <c r="A199" i="7"/>
  <c r="B199" i="7"/>
  <c r="F199" i="7"/>
  <c r="I199" i="7" s="1"/>
  <c r="A200" i="7"/>
  <c r="B200" i="7"/>
  <c r="F200" i="7"/>
  <c r="I200" i="7" s="1"/>
  <c r="A201" i="7"/>
  <c r="B201" i="7"/>
  <c r="F201" i="7"/>
  <c r="I201" i="7" s="1"/>
  <c r="A202" i="7"/>
  <c r="B202" i="7"/>
  <c r="F202" i="7"/>
  <c r="I202" i="7" s="1"/>
  <c r="A203" i="7"/>
  <c r="B203" i="7"/>
  <c r="F203" i="7"/>
  <c r="I203" i="7" s="1"/>
  <c r="A204" i="7"/>
  <c r="B204" i="7"/>
  <c r="F204" i="7"/>
  <c r="I204" i="7" s="1"/>
  <c r="A205" i="7"/>
  <c r="B205" i="7"/>
  <c r="F205" i="7"/>
  <c r="I205" i="7" s="1"/>
  <c r="A206" i="7"/>
  <c r="B206" i="7"/>
  <c r="F206" i="7"/>
  <c r="I206" i="7" s="1"/>
  <c r="A207" i="7"/>
  <c r="B207" i="7"/>
  <c r="F207" i="7"/>
  <c r="I207" i="7" s="1"/>
  <c r="A208" i="7"/>
  <c r="B208" i="7"/>
  <c r="F208" i="7"/>
  <c r="I208" i="7" s="1"/>
  <c r="A209" i="7"/>
  <c r="B209" i="7"/>
  <c r="F209" i="7"/>
  <c r="I209" i="7" s="1"/>
  <c r="A210" i="7"/>
  <c r="B210" i="7"/>
  <c r="F210" i="7"/>
  <c r="I210" i="7" s="1"/>
  <c r="A211" i="7"/>
  <c r="B211" i="7"/>
  <c r="F211" i="7"/>
  <c r="I211" i="7" s="1"/>
  <c r="A212" i="7"/>
  <c r="B212" i="7"/>
  <c r="F212" i="7"/>
  <c r="I212" i="7" s="1"/>
  <c r="A213" i="7"/>
  <c r="B213" i="7"/>
  <c r="F213" i="7"/>
  <c r="I213" i="7" s="1"/>
  <c r="A214" i="7"/>
  <c r="B214" i="7"/>
  <c r="F214" i="7"/>
  <c r="I214" i="7" s="1"/>
  <c r="A215" i="7"/>
  <c r="B215" i="7"/>
  <c r="F215" i="7"/>
  <c r="I215" i="7" s="1"/>
  <c r="A216" i="7"/>
  <c r="B216" i="7"/>
  <c r="F216" i="7"/>
  <c r="I216" i="7" s="1"/>
  <c r="A217" i="7"/>
  <c r="B217" i="7"/>
  <c r="F217" i="7"/>
  <c r="I217" i="7" s="1"/>
  <c r="A218" i="7"/>
  <c r="B218" i="7"/>
  <c r="F218" i="7"/>
  <c r="I218" i="7" s="1"/>
  <c r="A219" i="7"/>
  <c r="B219" i="7"/>
  <c r="F219" i="7"/>
  <c r="I219" i="7" s="1"/>
  <c r="A220" i="7"/>
  <c r="B220" i="7"/>
  <c r="F220" i="7"/>
  <c r="I220" i="7" s="1"/>
  <c r="A221" i="7"/>
  <c r="B221" i="7"/>
  <c r="F221" i="7"/>
  <c r="I221" i="7" s="1"/>
  <c r="A222" i="7"/>
  <c r="B222" i="7"/>
  <c r="F222" i="7"/>
  <c r="I222" i="7" s="1"/>
  <c r="A223" i="7"/>
  <c r="B223" i="7"/>
  <c r="F223" i="7"/>
  <c r="I223" i="7" s="1"/>
  <c r="A224" i="7"/>
  <c r="B224" i="7"/>
  <c r="F224" i="7"/>
  <c r="I224" i="7" s="1"/>
  <c r="A225" i="7"/>
  <c r="B225" i="7"/>
  <c r="F225" i="7"/>
  <c r="I225" i="7" s="1"/>
  <c r="A226" i="7"/>
  <c r="B226" i="7"/>
  <c r="F226" i="7"/>
  <c r="I226" i="7" s="1"/>
  <c r="A227" i="7"/>
  <c r="B227" i="7"/>
  <c r="F227" i="7"/>
  <c r="I227" i="7" s="1"/>
  <c r="A228" i="7"/>
  <c r="B228" i="7"/>
  <c r="F228" i="7"/>
  <c r="I228" i="7" s="1"/>
  <c r="A229" i="7"/>
  <c r="B229" i="7"/>
  <c r="F229" i="7"/>
  <c r="I229" i="7" s="1"/>
  <c r="A230" i="7"/>
  <c r="B230" i="7"/>
  <c r="F230" i="7"/>
  <c r="I230" i="7" s="1"/>
  <c r="F37" i="7"/>
  <c r="I37" i="7" s="1"/>
  <c r="F38" i="7"/>
  <c r="F39" i="7"/>
  <c r="F40" i="7"/>
  <c r="F41" i="7"/>
  <c r="I41" i="7" s="1"/>
  <c r="F42" i="7"/>
  <c r="F43" i="7"/>
  <c r="F243" i="7" s="1"/>
  <c r="F44" i="7"/>
  <c r="F45" i="7"/>
  <c r="F46" i="7"/>
  <c r="F47" i="7"/>
  <c r="I47" i="7" s="1"/>
  <c r="F48" i="7"/>
  <c r="F49" i="7"/>
  <c r="F50" i="7"/>
  <c r="F51" i="7"/>
  <c r="F251" i="7" s="1"/>
  <c r="F52" i="7"/>
  <c r="F53" i="7"/>
  <c r="I53" i="7" s="1"/>
  <c r="F54" i="7"/>
  <c r="F55" i="7"/>
  <c r="I55" i="7" s="1"/>
  <c r="F56" i="7"/>
  <c r="F57" i="7"/>
  <c r="F58" i="7"/>
  <c r="F59" i="7"/>
  <c r="F60" i="7"/>
  <c r="F61" i="7"/>
  <c r="F62" i="7"/>
  <c r="F63" i="7"/>
  <c r="I63" i="7" s="1"/>
  <c r="F64" i="7"/>
  <c r="I64" i="7" s="1"/>
  <c r="F65" i="7"/>
  <c r="I65" i="7" s="1"/>
  <c r="F66" i="7"/>
  <c r="F67" i="7"/>
  <c r="F68" i="7"/>
  <c r="F69" i="7"/>
  <c r="I69" i="7" s="1"/>
  <c r="F70" i="7"/>
  <c r="F71" i="7"/>
  <c r="I71" i="7" s="1"/>
  <c r="F72" i="7"/>
  <c r="F73" i="7"/>
  <c r="I73" i="7" s="1"/>
  <c r="F74" i="7"/>
  <c r="F75" i="7"/>
  <c r="F76" i="7"/>
  <c r="F77" i="7"/>
  <c r="F78" i="7"/>
  <c r="F79" i="7"/>
  <c r="I79" i="7" s="1"/>
  <c r="F80" i="7"/>
  <c r="F81" i="7"/>
  <c r="F82" i="7"/>
  <c r="F83" i="7"/>
  <c r="I83" i="7" s="1"/>
  <c r="F84" i="7"/>
  <c r="F85" i="7"/>
  <c r="I85" i="7" s="1"/>
  <c r="F86" i="7"/>
  <c r="F87" i="7"/>
  <c r="I87" i="7" s="1"/>
  <c r="F88" i="7"/>
  <c r="F89" i="7"/>
  <c r="F90" i="7"/>
  <c r="F91" i="7"/>
  <c r="F92" i="7"/>
  <c r="F93" i="7"/>
  <c r="F94" i="7"/>
  <c r="F95" i="7"/>
  <c r="F96" i="7"/>
  <c r="I96" i="7" s="1"/>
  <c r="F97" i="7"/>
  <c r="F98" i="7"/>
  <c r="F99" i="7"/>
  <c r="F100" i="7"/>
  <c r="F101" i="7"/>
  <c r="I101" i="7" s="1"/>
  <c r="F102" i="7"/>
  <c r="F103" i="7"/>
  <c r="I103" i="7" s="1"/>
  <c r="F104" i="7"/>
  <c r="F105" i="7"/>
  <c r="F106" i="7"/>
  <c r="F107" i="7"/>
  <c r="F108" i="7"/>
  <c r="I108" i="7" s="1"/>
  <c r="F109" i="7"/>
  <c r="F110" i="7"/>
  <c r="F111" i="7"/>
  <c r="F112" i="7"/>
  <c r="I112" i="7" s="1"/>
  <c r="F113" i="7"/>
  <c r="I113" i="7" s="1"/>
  <c r="F114" i="7"/>
  <c r="F115" i="7"/>
  <c r="F116" i="7"/>
  <c r="F117" i="7"/>
  <c r="I117" i="7" s="1"/>
  <c r="F118" i="7"/>
  <c r="F119" i="7"/>
  <c r="I119" i="7" s="1"/>
  <c r="F120" i="7"/>
  <c r="F121" i="7"/>
  <c r="F122" i="7"/>
  <c r="F123" i="7"/>
  <c r="F124" i="7"/>
  <c r="F125" i="7"/>
  <c r="I125" i="7" s="1"/>
  <c r="F126" i="7"/>
  <c r="I126" i="7" s="1"/>
  <c r="F127" i="7"/>
  <c r="I127" i="7" s="1"/>
  <c r="F128" i="7"/>
  <c r="I128" i="7" s="1"/>
  <c r="F129" i="7"/>
  <c r="I129" i="7" s="1"/>
  <c r="F130" i="7"/>
  <c r="I130" i="7" s="1"/>
  <c r="F267" i="7" l="1"/>
  <c r="F259" i="7"/>
  <c r="H296" i="7"/>
  <c r="F272" i="7"/>
  <c r="F256" i="7"/>
  <c r="F304" i="7"/>
  <c r="F280" i="7"/>
  <c r="H264" i="7"/>
  <c r="F248" i="7"/>
  <c r="F324" i="7"/>
  <c r="F316" i="7"/>
  <c r="H308" i="7"/>
  <c r="F289" i="7"/>
  <c r="H330" i="7"/>
  <c r="F277" i="7"/>
  <c r="F311" i="7"/>
  <c r="H329" i="7"/>
  <c r="F276" i="7"/>
  <c r="F260" i="7"/>
  <c r="F244" i="7"/>
  <c r="F315" i="7"/>
  <c r="F299" i="7"/>
  <c r="F291" i="7"/>
  <c r="H283" i="7"/>
  <c r="F323" i="7"/>
  <c r="F249" i="7"/>
  <c r="F241" i="7"/>
  <c r="F320" i="7"/>
  <c r="H327" i="7"/>
  <c r="F284" i="7"/>
  <c r="H326" i="7"/>
  <c r="I111" i="7"/>
  <c r="H311" i="7" s="1"/>
  <c r="F305" i="7"/>
  <c r="F297" i="7"/>
  <c r="I89" i="7"/>
  <c r="H289" i="7" s="1"/>
  <c r="I60" i="7"/>
  <c r="H260" i="7" s="1"/>
  <c r="F245" i="7"/>
  <c r="H328" i="7"/>
  <c r="F300" i="7"/>
  <c r="F292" i="7"/>
  <c r="H325" i="7"/>
  <c r="F321" i="7"/>
  <c r="I105" i="7"/>
  <c r="H305" i="7" s="1"/>
  <c r="F275" i="7"/>
  <c r="I121" i="7"/>
  <c r="H321" i="7" s="1"/>
  <c r="F288" i="7"/>
  <c r="I80" i="7"/>
  <c r="H280" i="7" s="1"/>
  <c r="F308" i="7"/>
  <c r="F240" i="7"/>
  <c r="F293" i="7"/>
  <c r="F313" i="7"/>
  <c r="F265" i="7"/>
  <c r="I97" i="7"/>
  <c r="H297" i="7" s="1"/>
  <c r="I49" i="7"/>
  <c r="H249" i="7" s="1"/>
  <c r="F307" i="7"/>
  <c r="F273" i="7"/>
  <c r="F268" i="7"/>
  <c r="F257" i="7"/>
  <c r="F252" i="7"/>
  <c r="I120" i="7"/>
  <c r="H320" i="7" s="1"/>
  <c r="I115" i="7"/>
  <c r="H315" i="7" s="1"/>
  <c r="I99" i="7"/>
  <c r="H299" i="7" s="1"/>
  <c r="I88" i="7"/>
  <c r="H288" i="7" s="1"/>
  <c r="I72" i="7"/>
  <c r="H272" i="7" s="1"/>
  <c r="I67" i="7"/>
  <c r="H267" i="7" s="1"/>
  <c r="F263" i="7"/>
  <c r="I56" i="7"/>
  <c r="H256" i="7" s="1"/>
  <c r="I51" i="7"/>
  <c r="H251" i="7" s="1"/>
  <c r="I40" i="7"/>
  <c r="H240" i="7" s="1"/>
  <c r="F283" i="7"/>
  <c r="I124" i="7"/>
  <c r="H324" i="7" s="1"/>
  <c r="I92" i="7"/>
  <c r="H292" i="7" s="1"/>
  <c r="I76" i="7"/>
  <c r="H276" i="7" s="1"/>
  <c r="I44" i="7"/>
  <c r="H244" i="7" s="1"/>
  <c r="F239" i="7"/>
  <c r="H312" i="7"/>
  <c r="H319" i="7"/>
  <c r="F309" i="7"/>
  <c r="H303" i="7"/>
  <c r="H287" i="7"/>
  <c r="H271" i="7"/>
  <c r="F261" i="7"/>
  <c r="H255" i="7"/>
  <c r="F319" i="7"/>
  <c r="H313" i="7"/>
  <c r="F303" i="7"/>
  <c r="F287" i="7"/>
  <c r="F281" i="7"/>
  <c r="F271" i="7"/>
  <c r="H265" i="7"/>
  <c r="F255" i="7"/>
  <c r="H237" i="7"/>
  <c r="H317" i="7"/>
  <c r="H301" i="7"/>
  <c r="H253" i="7"/>
  <c r="F237" i="7"/>
  <c r="F317" i="7"/>
  <c r="F312" i="7"/>
  <c r="F301" i="7"/>
  <c r="F296" i="7"/>
  <c r="F285" i="7"/>
  <c r="H279" i="7"/>
  <c r="H273" i="7"/>
  <c r="F269" i="7"/>
  <c r="F264" i="7"/>
  <c r="F253" i="7"/>
  <c r="H247" i="7"/>
  <c r="H241" i="7"/>
  <c r="H285" i="7"/>
  <c r="H269" i="7"/>
  <c r="F295" i="7"/>
  <c r="F279" i="7"/>
  <c r="H263" i="7"/>
  <c r="F247" i="7"/>
  <c r="I38" i="7"/>
  <c r="H238" i="7" s="1"/>
  <c r="F238" i="7"/>
  <c r="I110" i="7"/>
  <c r="H310" i="7" s="1"/>
  <c r="F310" i="7"/>
  <c r="I78" i="7"/>
  <c r="H278" i="7" s="1"/>
  <c r="F278" i="7"/>
  <c r="I46" i="7"/>
  <c r="H246" i="7" s="1"/>
  <c r="F246" i="7"/>
  <c r="I123" i="7"/>
  <c r="H323" i="7" s="1"/>
  <c r="I114" i="7"/>
  <c r="H314" i="7" s="1"/>
  <c r="F314" i="7"/>
  <c r="I109" i="7"/>
  <c r="H309" i="7" s="1"/>
  <c r="I100" i="7"/>
  <c r="H300" i="7" s="1"/>
  <c r="I91" i="7"/>
  <c r="H291" i="7" s="1"/>
  <c r="I82" i="7"/>
  <c r="H282" i="7" s="1"/>
  <c r="F282" i="7"/>
  <c r="I77" i="7"/>
  <c r="H277" i="7" s="1"/>
  <c r="I68" i="7"/>
  <c r="H268" i="7" s="1"/>
  <c r="I59" i="7"/>
  <c r="H259" i="7" s="1"/>
  <c r="I50" i="7"/>
  <c r="H250" i="7" s="1"/>
  <c r="F250" i="7"/>
  <c r="I45" i="7"/>
  <c r="H245" i="7" s="1"/>
  <c r="I104" i="7"/>
  <c r="H304" i="7" s="1"/>
  <c r="I95" i="7"/>
  <c r="H295" i="7" s="1"/>
  <c r="I86" i="7"/>
  <c r="H286" i="7" s="1"/>
  <c r="F286" i="7"/>
  <c r="I81" i="7"/>
  <c r="H281" i="7" s="1"/>
  <c r="I54" i="7"/>
  <c r="H254" i="7" s="1"/>
  <c r="F254" i="7"/>
  <c r="I106" i="7"/>
  <c r="H306" i="7" s="1"/>
  <c r="F306" i="7"/>
  <c r="I90" i="7"/>
  <c r="H290" i="7" s="1"/>
  <c r="F290" i="7"/>
  <c r="I58" i="7"/>
  <c r="H258" i="7" s="1"/>
  <c r="F258" i="7"/>
  <c r="I102" i="7"/>
  <c r="H302" i="7" s="1"/>
  <c r="F302" i="7"/>
  <c r="I70" i="7"/>
  <c r="H270" i="7" s="1"/>
  <c r="F270" i="7"/>
  <c r="I42" i="7"/>
  <c r="H242" i="7" s="1"/>
  <c r="F242" i="7"/>
  <c r="I118" i="7"/>
  <c r="H318" i="7" s="1"/>
  <c r="F318" i="7"/>
  <c r="I122" i="7"/>
  <c r="H322" i="7" s="1"/>
  <c r="F322" i="7"/>
  <c r="I94" i="7"/>
  <c r="H294" i="7" s="1"/>
  <c r="F294" i="7"/>
  <c r="I62" i="7"/>
  <c r="H262" i="7" s="1"/>
  <c r="F262" i="7"/>
  <c r="I57" i="7"/>
  <c r="H257" i="7" s="1"/>
  <c r="I48" i="7"/>
  <c r="H248" i="7" s="1"/>
  <c r="I39" i="7"/>
  <c r="H239" i="7" s="1"/>
  <c r="I74" i="7"/>
  <c r="H274" i="7" s="1"/>
  <c r="F274" i="7"/>
  <c r="I116" i="7"/>
  <c r="H316" i="7" s="1"/>
  <c r="I107" i="7"/>
  <c r="H307" i="7" s="1"/>
  <c r="I98" i="7"/>
  <c r="H298" i="7" s="1"/>
  <c r="F298" i="7"/>
  <c r="I93" i="7"/>
  <c r="H293" i="7" s="1"/>
  <c r="I84" i="7"/>
  <c r="H284" i="7" s="1"/>
  <c r="I75" i="7"/>
  <c r="H275" i="7" s="1"/>
  <c r="I66" i="7"/>
  <c r="H266" i="7" s="1"/>
  <c r="F266" i="7"/>
  <c r="I61" i="7"/>
  <c r="H261" i="7" s="1"/>
  <c r="I52" i="7"/>
  <c r="H252" i="7" s="1"/>
  <c r="I43" i="7"/>
  <c r="H243" i="7" s="1"/>
  <c r="J19" i="7" l="1"/>
  <c r="G104" i="8"/>
  <c r="F104" i="8"/>
  <c r="D104" i="8"/>
  <c r="C104" i="8"/>
  <c r="B104" i="8"/>
  <c r="A104" i="8"/>
  <c r="G103" i="8"/>
  <c r="F103" i="8"/>
  <c r="D103" i="8"/>
  <c r="C103" i="8"/>
  <c r="B103" i="8"/>
  <c r="A103" i="8"/>
  <c r="G102" i="8"/>
  <c r="F102" i="8"/>
  <c r="D102" i="8"/>
  <c r="C102" i="8"/>
  <c r="B102" i="8"/>
  <c r="A102" i="8"/>
  <c r="G101" i="8"/>
  <c r="F101" i="8"/>
  <c r="D101" i="8"/>
  <c r="C101" i="8"/>
  <c r="B101" i="8"/>
  <c r="A101" i="8"/>
  <c r="G100" i="8"/>
  <c r="F100" i="8"/>
  <c r="D100" i="8"/>
  <c r="C100" i="8"/>
  <c r="B100" i="8"/>
  <c r="A100" i="8"/>
  <c r="G99" i="8"/>
  <c r="F99" i="8"/>
  <c r="D99" i="8"/>
  <c r="C99" i="8"/>
  <c r="B99" i="8"/>
  <c r="A99" i="8"/>
  <c r="G98" i="8"/>
  <c r="F98" i="8"/>
  <c r="D98" i="8"/>
  <c r="C98" i="8"/>
  <c r="B98" i="8"/>
  <c r="A98" i="8"/>
  <c r="G97" i="8"/>
  <c r="F97" i="8"/>
  <c r="D97" i="8"/>
  <c r="C97" i="8"/>
  <c r="B97" i="8"/>
  <c r="A97" i="8"/>
  <c r="G96" i="8"/>
  <c r="F96" i="8"/>
  <c r="D96" i="8"/>
  <c r="C96" i="8"/>
  <c r="B96" i="8"/>
  <c r="A96" i="8"/>
  <c r="G95" i="8"/>
  <c r="F95" i="8"/>
  <c r="D95" i="8"/>
  <c r="C95" i="8"/>
  <c r="B95" i="8"/>
  <c r="A95" i="8"/>
  <c r="G94" i="8"/>
  <c r="F94" i="8"/>
  <c r="D94" i="8"/>
  <c r="C94" i="8"/>
  <c r="B94" i="8"/>
  <c r="A94" i="8"/>
  <c r="G93" i="8"/>
  <c r="F93" i="8"/>
  <c r="D93" i="8"/>
  <c r="C93" i="8"/>
  <c r="B93" i="8"/>
  <c r="A93" i="8"/>
  <c r="G92" i="8"/>
  <c r="F92" i="8"/>
  <c r="D92" i="8"/>
  <c r="C92" i="8"/>
  <c r="B92" i="8"/>
  <c r="A92" i="8"/>
  <c r="G91" i="8"/>
  <c r="F91" i="8"/>
  <c r="D91" i="8"/>
  <c r="C91" i="8"/>
  <c r="B91" i="8"/>
  <c r="A91" i="8"/>
  <c r="G90" i="8"/>
  <c r="F90" i="8"/>
  <c r="D90" i="8"/>
  <c r="C90" i="8"/>
  <c r="B90" i="8"/>
  <c r="A90" i="8"/>
  <c r="G89" i="8"/>
  <c r="F89" i="8"/>
  <c r="D89" i="8"/>
  <c r="C89" i="8"/>
  <c r="B89" i="8"/>
  <c r="A89" i="8"/>
  <c r="G88" i="8"/>
  <c r="F88" i="8"/>
  <c r="D88" i="8"/>
  <c r="C88" i="8"/>
  <c r="B88" i="8"/>
  <c r="A88" i="8"/>
  <c r="G87" i="8"/>
  <c r="F87" i="8"/>
  <c r="D87" i="8"/>
  <c r="C87" i="8"/>
  <c r="B87" i="8"/>
  <c r="A87" i="8"/>
  <c r="G86" i="8"/>
  <c r="F86" i="8"/>
  <c r="D86" i="8"/>
  <c r="C86" i="8"/>
  <c r="B86" i="8"/>
  <c r="A86" i="8"/>
  <c r="G85" i="8"/>
  <c r="G105" i="8" s="1"/>
  <c r="F85" i="8"/>
  <c r="D85" i="8"/>
  <c r="C85" i="8"/>
  <c r="B85" i="8"/>
  <c r="A85" i="8"/>
  <c r="J80" i="8"/>
  <c r="D80" i="8"/>
  <c r="F79" i="8"/>
  <c r="I79" i="8" s="1"/>
  <c r="B79" i="8"/>
  <c r="A79" i="8"/>
  <c r="F78" i="8"/>
  <c r="I78" i="8" s="1"/>
  <c r="B78" i="8"/>
  <c r="A78" i="8"/>
  <c r="F77" i="8"/>
  <c r="I77" i="8" s="1"/>
  <c r="B77" i="8"/>
  <c r="A77" i="8"/>
  <c r="F76" i="8"/>
  <c r="I76" i="8" s="1"/>
  <c r="B76" i="8"/>
  <c r="A76" i="8"/>
  <c r="F75" i="8"/>
  <c r="I75" i="8" s="1"/>
  <c r="B75" i="8"/>
  <c r="A75" i="8"/>
  <c r="F74" i="8"/>
  <c r="I74" i="8" s="1"/>
  <c r="B74" i="8"/>
  <c r="A74" i="8"/>
  <c r="F73" i="8"/>
  <c r="I73" i="8" s="1"/>
  <c r="B73" i="8"/>
  <c r="A73" i="8"/>
  <c r="F72" i="8"/>
  <c r="I72" i="8" s="1"/>
  <c r="B72" i="8"/>
  <c r="A72" i="8"/>
  <c r="F71" i="8"/>
  <c r="I71" i="8" s="1"/>
  <c r="B71" i="8"/>
  <c r="A71" i="8"/>
  <c r="F70" i="8"/>
  <c r="I70" i="8" s="1"/>
  <c r="B70" i="8"/>
  <c r="A70" i="8"/>
  <c r="F69" i="8"/>
  <c r="I69" i="8" s="1"/>
  <c r="B69" i="8"/>
  <c r="A69" i="8"/>
  <c r="F68" i="8"/>
  <c r="I68" i="8" s="1"/>
  <c r="B68" i="8"/>
  <c r="A68" i="8"/>
  <c r="F67" i="8"/>
  <c r="I67" i="8" s="1"/>
  <c r="B67" i="8"/>
  <c r="A67" i="8"/>
  <c r="F66" i="8"/>
  <c r="I66" i="8" s="1"/>
  <c r="B66" i="8"/>
  <c r="A66" i="8"/>
  <c r="F65" i="8"/>
  <c r="I65" i="8" s="1"/>
  <c r="B65" i="8"/>
  <c r="A65" i="8"/>
  <c r="F64" i="8"/>
  <c r="I64" i="8" s="1"/>
  <c r="B64" i="8"/>
  <c r="A64" i="8"/>
  <c r="F63" i="8"/>
  <c r="I63" i="8" s="1"/>
  <c r="B63" i="8"/>
  <c r="A63" i="8"/>
  <c r="F62" i="8"/>
  <c r="I62" i="8" s="1"/>
  <c r="B62" i="8"/>
  <c r="A62" i="8"/>
  <c r="F61" i="8"/>
  <c r="I61" i="8" s="1"/>
  <c r="B61" i="8"/>
  <c r="A61" i="8"/>
  <c r="F60" i="8"/>
  <c r="B60" i="8"/>
  <c r="A60" i="8"/>
  <c r="D55" i="8"/>
  <c r="F54" i="8"/>
  <c r="I54" i="8" s="1"/>
  <c r="F53" i="8"/>
  <c r="I53" i="8" s="1"/>
  <c r="F52" i="8"/>
  <c r="I52" i="8" s="1"/>
  <c r="H102" i="8" s="1"/>
  <c r="F51" i="8"/>
  <c r="I51" i="8" s="1"/>
  <c r="F50" i="8"/>
  <c r="I50" i="8" s="1"/>
  <c r="H100" i="8" s="1"/>
  <c r="F49" i="8"/>
  <c r="I49" i="8" s="1"/>
  <c r="F48" i="8"/>
  <c r="I48" i="8" s="1"/>
  <c r="H98" i="8" s="1"/>
  <c r="F47" i="8"/>
  <c r="I47" i="8" s="1"/>
  <c r="H97" i="8" s="1"/>
  <c r="F46" i="8"/>
  <c r="I46" i="8" s="1"/>
  <c r="F45" i="8"/>
  <c r="I45" i="8" s="1"/>
  <c r="F44" i="8"/>
  <c r="I44" i="8" s="1"/>
  <c r="F43" i="8"/>
  <c r="I43" i="8" s="1"/>
  <c r="F42" i="8"/>
  <c r="I42" i="8" s="1"/>
  <c r="H92" i="8" s="1"/>
  <c r="F41" i="8"/>
  <c r="I41" i="8" s="1"/>
  <c r="H91" i="8" s="1"/>
  <c r="O40" i="8"/>
  <c r="F40" i="8"/>
  <c r="I40" i="8" s="1"/>
  <c r="F39" i="8"/>
  <c r="I39" i="8" s="1"/>
  <c r="F38" i="8"/>
  <c r="I38" i="8" s="1"/>
  <c r="F37" i="8"/>
  <c r="I37" i="8" s="1"/>
  <c r="F36" i="8"/>
  <c r="I36" i="8" s="1"/>
  <c r="H86" i="8" s="1"/>
  <c r="F35" i="8"/>
  <c r="I35" i="8" s="1"/>
  <c r="D21" i="8"/>
  <c r="J13" i="8"/>
  <c r="D17" i="8" s="1"/>
  <c r="F105" i="8" l="1"/>
  <c r="D10" i="8" s="1"/>
  <c r="H101" i="8"/>
  <c r="F80" i="8"/>
  <c r="H87" i="8"/>
  <c r="H103" i="8"/>
  <c r="H93" i="8"/>
  <c r="H95" i="8"/>
  <c r="I55" i="8"/>
  <c r="H104" i="8"/>
  <c r="H89" i="8"/>
  <c r="H94" i="8"/>
  <c r="H99" i="8"/>
  <c r="H88" i="8"/>
  <c r="H90" i="8"/>
  <c r="H96" i="8"/>
  <c r="C131" i="8"/>
  <c r="D11" i="8"/>
  <c r="D12" i="8" s="1"/>
  <c r="I60" i="8"/>
  <c r="C132" i="8"/>
  <c r="F55" i="8"/>
  <c r="I80" i="8" l="1"/>
  <c r="H85" i="8"/>
  <c r="H105" i="8"/>
  <c r="J10" i="8" s="1"/>
  <c r="J11" i="8" l="1"/>
  <c r="J12" i="8" s="1"/>
  <c r="D16" i="8" s="1"/>
  <c r="D20" i="8" s="1"/>
  <c r="J231" i="7"/>
  <c r="D21" i="7" s="1"/>
  <c r="B136" i="7"/>
  <c r="A136" i="7"/>
  <c r="J16" i="8" l="1"/>
  <c r="C133" i="8"/>
  <c r="D7" i="8" s="1"/>
  <c r="C352" i="7"/>
  <c r="G236" i="7"/>
  <c r="D236" i="7"/>
  <c r="C236" i="7"/>
  <c r="B236" i="7"/>
  <c r="A236" i="7"/>
  <c r="D231" i="7"/>
  <c r="F136" i="7"/>
  <c r="D131" i="7"/>
  <c r="F36" i="7"/>
  <c r="G331" i="7" l="1"/>
  <c r="J18" i="8"/>
  <c r="J17" i="8"/>
  <c r="F131" i="7"/>
  <c r="F231" i="7"/>
  <c r="I136" i="7"/>
  <c r="I231" i="7" s="1"/>
  <c r="F236" i="7"/>
  <c r="I36" i="7"/>
  <c r="F331" i="7" l="1"/>
  <c r="I131" i="7"/>
  <c r="H236" i="7"/>
  <c r="H331" i="7" s="1"/>
  <c r="D12" i="7" l="1"/>
  <c r="D11" i="7"/>
  <c r="J10" i="7"/>
  <c r="J11" i="7" l="1"/>
  <c r="J12" i="7" s="1"/>
  <c r="D16" i="7" s="1"/>
  <c r="J13" i="7"/>
  <c r="D17" i="7" s="1"/>
  <c r="C351" i="7"/>
  <c r="D13" i="7"/>
  <c r="D10" i="7" s="1"/>
  <c r="D20" i="7" l="1"/>
  <c r="C354" i="7" l="1"/>
  <c r="C355" i="7" s="1"/>
  <c r="C353" i="7" s="1"/>
  <c r="D7" i="7" s="1"/>
  <c r="J16" i="7"/>
  <c r="J18" i="7" l="1"/>
  <c r="J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Hein</author>
  </authors>
  <commentList>
    <comment ref="G5" authorId="0" shapeId="0" xr:uid="{00000000-0006-0000-0000-000001000000}">
      <text>
        <r>
          <rPr>
            <b/>
            <sz val="9"/>
            <color indexed="81"/>
            <rFont val="Tahoma"/>
            <family val="2"/>
          </rPr>
          <t>Matt Hein:</t>
        </r>
        <r>
          <rPr>
            <sz val="9"/>
            <color indexed="81"/>
            <rFont val="Tahoma"/>
            <family val="2"/>
          </rPr>
          <t xml:space="preserve">
Supplied by CFU</t>
        </r>
      </text>
    </comment>
    <comment ref="I5" authorId="0" shapeId="0" xr:uid="{00000000-0006-0000-0000-000002000000}">
      <text>
        <r>
          <rPr>
            <b/>
            <sz val="9"/>
            <color indexed="81"/>
            <rFont val="Tahoma"/>
            <family val="2"/>
          </rPr>
          <t>Matt Hein:</t>
        </r>
        <r>
          <rPr>
            <sz val="9"/>
            <color indexed="81"/>
            <rFont val="Tahoma"/>
            <family val="2"/>
          </rPr>
          <t xml:space="preserve">
Supplied by CFU</t>
        </r>
      </text>
    </comment>
    <comment ref="D18" authorId="0" shapeId="0" xr:uid="{00000000-0006-0000-0000-000003000000}">
      <text>
        <r>
          <rPr>
            <b/>
            <sz val="9"/>
            <color indexed="81"/>
            <rFont val="Tahoma"/>
            <family val="2"/>
          </rPr>
          <t>Matt Hein:</t>
        </r>
        <r>
          <rPr>
            <sz val="9"/>
            <color indexed="81"/>
            <rFont val="Tahoma"/>
            <family val="2"/>
          </rPr>
          <t xml:space="preserve">
optional, default $0</t>
        </r>
      </text>
    </comment>
    <comment ref="D19" authorId="0" shapeId="0" xr:uid="{00000000-0006-0000-0000-000004000000}">
      <text>
        <r>
          <rPr>
            <b/>
            <sz val="9"/>
            <color indexed="81"/>
            <rFont val="Tahoma"/>
            <family val="2"/>
          </rPr>
          <t>Matt Hein:</t>
        </r>
        <r>
          <rPr>
            <sz val="9"/>
            <color indexed="81"/>
            <rFont val="Tahoma"/>
            <family val="2"/>
          </rPr>
          <t xml:space="preserve">
optional, default $0</t>
        </r>
      </text>
    </comment>
    <comment ref="J19" authorId="0" shapeId="0" xr:uid="{00000000-0006-0000-0000-000005000000}">
      <text>
        <r>
          <rPr>
            <b/>
            <sz val="9"/>
            <color indexed="81"/>
            <rFont val="Tahoma"/>
            <family val="2"/>
          </rPr>
          <t>Matt Hein:</t>
        </r>
        <r>
          <rPr>
            <sz val="9"/>
            <color indexed="81"/>
            <rFont val="Tahoma"/>
            <family val="2"/>
          </rPr>
          <t xml:space="preserve">
Override with actual calculations if L70 of fixtures is known.</t>
        </r>
      </text>
    </comment>
    <comment ref="E34" authorId="0" shapeId="0" xr:uid="{00000000-0006-0000-0000-000006000000}">
      <text>
        <r>
          <rPr>
            <b/>
            <sz val="9"/>
            <color indexed="81"/>
            <rFont val="Tahoma"/>
            <family val="2"/>
          </rPr>
          <t>Matt Hein:</t>
        </r>
        <r>
          <rPr>
            <sz val="9"/>
            <color indexed="81"/>
            <rFont val="Tahoma"/>
            <family val="2"/>
          </rPr>
          <t xml:space="preserve">
Total input power at 100% illuminance.</t>
        </r>
      </text>
    </comment>
    <comment ref="J34" authorId="0" shapeId="0" xr:uid="{00000000-0006-0000-0000-000007000000}">
      <text>
        <r>
          <rPr>
            <b/>
            <sz val="9"/>
            <color indexed="81"/>
            <rFont val="Tahoma"/>
            <family val="2"/>
          </rPr>
          <t>Matt Hein:</t>
        </r>
        <r>
          <rPr>
            <sz val="9"/>
            <color indexed="81"/>
            <rFont val="Tahoma"/>
            <family val="2"/>
          </rPr>
          <t xml:space="preserve">
On-peak lighting will primarily operate during the day (6AM - 8PM).
Off-peak lighting will primarily operate at night (8PM-6AM).</t>
        </r>
      </text>
    </comment>
    <comment ref="E134" authorId="0" shapeId="0" xr:uid="{00000000-0006-0000-0000-000008000000}">
      <text>
        <r>
          <rPr>
            <b/>
            <sz val="9"/>
            <color indexed="81"/>
            <rFont val="Tahoma"/>
            <family val="2"/>
          </rPr>
          <t>Matt Hein:</t>
        </r>
        <r>
          <rPr>
            <sz val="9"/>
            <color indexed="81"/>
            <rFont val="Tahoma"/>
            <family val="2"/>
          </rPr>
          <t xml:space="preserve">
Total input power at 100% illuminance.</t>
        </r>
      </text>
    </comment>
    <comment ref="C347" authorId="0" shapeId="0" xr:uid="{00000000-0006-0000-0000-000009000000}">
      <text>
        <r>
          <rPr>
            <b/>
            <sz val="9"/>
            <color indexed="81"/>
            <rFont val="Tahoma"/>
            <family val="2"/>
          </rPr>
          <t>Matt Hein:</t>
        </r>
        <r>
          <rPr>
            <sz val="9"/>
            <color indexed="81"/>
            <rFont val="Tahoma"/>
            <family val="2"/>
          </rPr>
          <t xml:space="preserve">
set to a constant 100% for all scenarios</t>
        </r>
      </text>
    </comment>
    <comment ref="F368" authorId="0" shapeId="0" xr:uid="{00000000-0006-0000-0000-00000A000000}">
      <text>
        <r>
          <rPr>
            <b/>
            <sz val="9"/>
            <color indexed="81"/>
            <rFont val="Tahoma"/>
            <family val="2"/>
          </rPr>
          <t>Matt Hein:</t>
        </r>
        <r>
          <rPr>
            <sz val="9"/>
            <color indexed="81"/>
            <rFont val="Tahoma"/>
            <family val="2"/>
          </rPr>
          <t xml:space="preserve">
A.B.C
A = Major change to core calculations. Must upgrade 'in progress' projects to latest version.
B = Moderate change (e.g. features added). Do not need to upgrade but is a good idea.
C = Minor change that does not impact results. (e.g. esthetics). No upgrade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Hein</author>
  </authors>
  <commentList>
    <comment ref="G5" authorId="0" shapeId="0" xr:uid="{00000000-0006-0000-0300-000001000000}">
      <text>
        <r>
          <rPr>
            <b/>
            <sz val="9"/>
            <color indexed="81"/>
            <rFont val="Tahoma"/>
            <family val="2"/>
          </rPr>
          <t>Matt Hein:</t>
        </r>
        <r>
          <rPr>
            <sz val="9"/>
            <color indexed="81"/>
            <rFont val="Tahoma"/>
            <family val="2"/>
          </rPr>
          <t xml:space="preserve">
Supplied by CFU</t>
        </r>
      </text>
    </comment>
    <comment ref="I5" authorId="0" shapeId="0" xr:uid="{00000000-0006-0000-0300-000002000000}">
      <text>
        <r>
          <rPr>
            <b/>
            <sz val="9"/>
            <color indexed="81"/>
            <rFont val="Tahoma"/>
            <family val="2"/>
          </rPr>
          <t>Matt Hein:</t>
        </r>
        <r>
          <rPr>
            <sz val="9"/>
            <color indexed="81"/>
            <rFont val="Tahoma"/>
            <family val="2"/>
          </rPr>
          <t xml:space="preserve">
Supplied by CFU</t>
        </r>
      </text>
    </comment>
    <comment ref="E33" authorId="0" shapeId="0" xr:uid="{00000000-0006-0000-0300-000003000000}">
      <text>
        <r>
          <rPr>
            <b/>
            <sz val="9"/>
            <color indexed="81"/>
            <rFont val="Tahoma"/>
            <family val="2"/>
          </rPr>
          <t>Matt Hein:</t>
        </r>
        <r>
          <rPr>
            <sz val="9"/>
            <color indexed="81"/>
            <rFont val="Tahoma"/>
            <family val="2"/>
          </rPr>
          <t xml:space="preserve">
Total input power at 100% illuminance.</t>
        </r>
      </text>
    </comment>
    <comment ref="J33" authorId="0" shapeId="0" xr:uid="{00000000-0006-0000-0300-000004000000}">
      <text>
        <r>
          <rPr>
            <b/>
            <sz val="9"/>
            <color indexed="81"/>
            <rFont val="Tahoma"/>
            <family val="2"/>
          </rPr>
          <t>Matt Hein:</t>
        </r>
        <r>
          <rPr>
            <sz val="9"/>
            <color indexed="81"/>
            <rFont val="Tahoma"/>
            <family val="2"/>
          </rPr>
          <t xml:space="preserve">
On-peak lighting will primarily operate during the day (6AM - 8PM).
Off-peak lighting will primarily operate at night (8PM-6AM).</t>
        </r>
      </text>
    </comment>
    <comment ref="E58" authorId="0" shapeId="0" xr:uid="{00000000-0006-0000-0300-000005000000}">
      <text>
        <r>
          <rPr>
            <b/>
            <sz val="9"/>
            <color indexed="81"/>
            <rFont val="Tahoma"/>
            <family val="2"/>
          </rPr>
          <t>Matt Hein:</t>
        </r>
        <r>
          <rPr>
            <sz val="9"/>
            <color indexed="81"/>
            <rFont val="Tahoma"/>
            <family val="2"/>
          </rPr>
          <t xml:space="preserve">
Total input power at 100% illuminance.</t>
        </r>
      </text>
    </comment>
    <comment ref="J122" authorId="0" shapeId="0" xr:uid="{00000000-0006-0000-0300-000006000000}">
      <text>
        <r>
          <rPr>
            <b/>
            <sz val="9"/>
            <color indexed="81"/>
            <rFont val="Tahoma"/>
            <family val="2"/>
          </rPr>
          <t>Matt Hein:</t>
        </r>
        <r>
          <rPr>
            <sz val="9"/>
            <color indexed="81"/>
            <rFont val="Tahoma"/>
            <family val="2"/>
          </rPr>
          <t xml:space="preserve">
Could add steam absorption for UNI, but this complicates the lookup logic because it is gas savings from cooling load reduction</t>
        </r>
      </text>
    </comment>
  </commentList>
</comments>
</file>

<file path=xl/sharedStrings.xml><?xml version="1.0" encoding="utf-8"?>
<sst xmlns="http://schemas.openxmlformats.org/spreadsheetml/2006/main" count="458" uniqueCount="257">
  <si>
    <t>Customer Information</t>
  </si>
  <si>
    <t>Customer:</t>
  </si>
  <si>
    <t>Account #:</t>
  </si>
  <si>
    <t>Contact Name:</t>
  </si>
  <si>
    <t>Address (Premise):</t>
  </si>
  <si>
    <t>Heat Source</t>
  </si>
  <si>
    <t>Cooling Source:</t>
  </si>
  <si>
    <t>Facility Type:</t>
  </si>
  <si>
    <t>Blended Electric Rate ($/kWh)</t>
  </si>
  <si>
    <t>Blended Gas Rate ($/MCF)</t>
  </si>
  <si>
    <t>Incentive:</t>
  </si>
  <si>
    <t>* Incentive estimates are not a guarantee of incentive.</t>
  </si>
  <si>
    <t xml:space="preserve">** Estimates based on 100% power output. Dimming reduces power. </t>
  </si>
  <si>
    <t>Demand Details</t>
  </si>
  <si>
    <t>Energy Details</t>
  </si>
  <si>
    <t>Utility Grid Demand Savings (kW)</t>
  </si>
  <si>
    <t>Annual Light Electrical Energy Savings (kWh/year)</t>
  </si>
  <si>
    <t>On-peak Light Electrical Demand Savings (kW)</t>
  </si>
  <si>
    <t>Annual HVAC Electrical Energy Savings (kWh/year)</t>
  </si>
  <si>
    <t>On-peak HVAC Electrical Demand Savings (kW)</t>
  </si>
  <si>
    <t>Total Annual Electrical Energy Savings (kWh/year)</t>
  </si>
  <si>
    <t>Total On-peak Electrical Demand Savings (kW)</t>
  </si>
  <si>
    <t>Annual Natural Gas Energy Savings (MCF/year)</t>
  </si>
  <si>
    <t>Cost Details</t>
  </si>
  <si>
    <t>Payback Details</t>
  </si>
  <si>
    <t>Electricity Cost Savings ($/year)</t>
  </si>
  <si>
    <t>Simple Payback Period Before Rebate (years)</t>
  </si>
  <si>
    <t>Gas Cost Savings ($/year)</t>
  </si>
  <si>
    <t>Simple Payback Period After Rebate (years)</t>
  </si>
  <si>
    <t>Non-Energy Benefits ($/year)</t>
  </si>
  <si>
    <t>Rebate-to-Cost Percentage</t>
  </si>
  <si>
    <t>Non-Energy Costs ($/year)</t>
  </si>
  <si>
    <t>Estimated Useful Life (years)</t>
  </si>
  <si>
    <t>Total Annual Savings ($/year)</t>
  </si>
  <si>
    <t>Incremental Cost ($)</t>
  </si>
  <si>
    <t>Requirements</t>
  </si>
  <si>
    <t>Projects must be preapproved by Cedar Falls Utilities (CFU) before purchasing equipment. 1) Provide CFU with a completed and signed custom rebate application form.  2) Provide CFU with a completed version of this spreadsheet.  3) Receive notification of pre-approval</t>
  </si>
  <si>
    <t>The customer must be a current Cedar Falls Utilities (CFU) electricity customer.</t>
  </si>
  <si>
    <t>Proposed lighting must be ENERGY STAR® qualified or DLC listed. A-lamps are not eligible for this incentive program.</t>
  </si>
  <si>
    <t>Proof of proper disposal of existing lamps and ballasts must be provided in the form of an invoice that lists types and amounts disposed and contact information for disposal facility.</t>
  </si>
  <si>
    <t>CFU reserves the right to conduct pre/post verification of submitted information.</t>
  </si>
  <si>
    <t>Current Lighting</t>
  </si>
  <si>
    <t>Luminaire</t>
  </si>
  <si>
    <t>Total</t>
  </si>
  <si>
    <t>Control</t>
  </si>
  <si>
    <t>Annual Operating</t>
  </si>
  <si>
    <t xml:space="preserve">Annual Energy </t>
  </si>
  <si>
    <t>Operation</t>
  </si>
  <si>
    <t>Location</t>
  </si>
  <si>
    <t>Luminaire Description</t>
  </si>
  <si>
    <t>Quantity</t>
  </si>
  <si>
    <t>Power (W)</t>
  </si>
  <si>
    <t>Power (kW)</t>
  </si>
  <si>
    <t>Type</t>
  </si>
  <si>
    <t>Hours (h/yr)</t>
  </si>
  <si>
    <t>Use (kWh/yr)</t>
  </si>
  <si>
    <t>Timeframe</t>
  </si>
  <si>
    <t>---</t>
  </si>
  <si>
    <t>Proposed Lighting</t>
  </si>
  <si>
    <t>Cost</t>
  </si>
  <si>
    <t>($)</t>
  </si>
  <si>
    <t>Lighting Savings Details</t>
  </si>
  <si>
    <t xml:space="preserve"> </t>
  </si>
  <si>
    <t>On-peak</t>
  </si>
  <si>
    <t>Off-peak</t>
  </si>
  <si>
    <t>Annual Electrical</t>
  </si>
  <si>
    <t>Current</t>
  </si>
  <si>
    <t>Proposed</t>
  </si>
  <si>
    <t>Savings (kW)</t>
  </si>
  <si>
    <t>Savings (kWh/yr)</t>
  </si>
  <si>
    <t>Supporting Information</t>
  </si>
  <si>
    <r>
      <rPr>
        <b/>
        <sz val="10"/>
        <rFont val="Calibri"/>
        <family val="2"/>
        <scheme val="minor"/>
      </rPr>
      <t xml:space="preserve">Cooling/Heating Impact: </t>
    </r>
    <r>
      <rPr>
        <sz val="10"/>
        <rFont val="Calibri"/>
        <family val="2"/>
        <scheme val="minor"/>
      </rPr>
      <t xml:space="preserve">The impact of lighting projects on heating and cooling energy is accounted for using data and methods within Iowa's Technical Reference Manual </t>
    </r>
  </si>
  <si>
    <t>Version:</t>
  </si>
  <si>
    <t>Variables &amp; Menu Options</t>
  </si>
  <si>
    <t>Building Type</t>
  </si>
  <si>
    <t>[CF]</t>
  </si>
  <si>
    <t>[WHFe]</t>
  </si>
  <si>
    <t>[WHFd]</t>
  </si>
  <si>
    <t>[IFkWh] - Resistance</t>
  </si>
  <si>
    <t>[IFkWh] - Heat Pump</t>
  </si>
  <si>
    <t>[IFTherms]</t>
  </si>
  <si>
    <t>Lifetime</t>
  </si>
  <si>
    <t>[Hours]</t>
  </si>
  <si>
    <t>Cooling Source</t>
  </si>
  <si>
    <t>Heating Source</t>
  </si>
  <si>
    <t>Control Type</t>
  </si>
  <si>
    <t>Operation Timeframe</t>
  </si>
  <si>
    <t>Conversation Constant (W/kW)</t>
  </si>
  <si>
    <t>Convenience</t>
  </si>
  <si>
    <t>Standard AC, Air-source HP</t>
  </si>
  <si>
    <t>Gas Furnace</t>
  </si>
  <si>
    <t>Manual Switch</t>
  </si>
  <si>
    <t>Btu/Watt</t>
  </si>
  <si>
    <t>Education</t>
  </si>
  <si>
    <t>Water-source HP, VRF</t>
  </si>
  <si>
    <t>Electric Resistance</t>
  </si>
  <si>
    <t>Occupancy Sensor</t>
  </si>
  <si>
    <t>kBtu/MCF</t>
  </si>
  <si>
    <t>Grocery</t>
  </si>
  <si>
    <t>NA - No Cooling</t>
  </si>
  <si>
    <t>Air Source HP</t>
  </si>
  <si>
    <t>Daylight Sensor</t>
  </si>
  <si>
    <t>Incentive Fraction of Incremental Cost (%)</t>
  </si>
  <si>
    <t>Post-incentive Simple Payback Period Limit (years)</t>
  </si>
  <si>
    <t>Health</t>
  </si>
  <si>
    <t>Occ + Light Sensor</t>
  </si>
  <si>
    <t>% of Incentive when Below Payback Limit</t>
  </si>
  <si>
    <t>Hospital</t>
  </si>
  <si>
    <t>NA - No Heating</t>
  </si>
  <si>
    <t>Exterior Photocell</t>
  </si>
  <si>
    <t>[ISR]</t>
  </si>
  <si>
    <t>Industrial</t>
  </si>
  <si>
    <t>Timer/Clock Schedule</t>
  </si>
  <si>
    <t>Incent HVAC Savings? [Y/N]</t>
  </si>
  <si>
    <t>N</t>
  </si>
  <si>
    <t>Lodging</t>
  </si>
  <si>
    <t>On-peak Demand Rate ($/kW)</t>
  </si>
  <si>
    <t>Multifamily</t>
  </si>
  <si>
    <t>Off-peak Demand Rate ($/kW)</t>
  </si>
  <si>
    <t>Office - Large</t>
  </si>
  <si>
    <t>Raw Incentive</t>
  </si>
  <si>
    <t>Office - Small</t>
  </si>
  <si>
    <t>Incremental Cost Incentive Limit</t>
  </si>
  <si>
    <t>Religious</t>
  </si>
  <si>
    <t>Payback limit + fraction decrease after limit</t>
  </si>
  <si>
    <t>Restaurant</t>
  </si>
  <si>
    <t>amount to payback limit</t>
  </si>
  <si>
    <t>Retail - Large</t>
  </si>
  <si>
    <t>amount after payback limit</t>
  </si>
  <si>
    <t>Retail - Small</t>
  </si>
  <si>
    <t>Warehouse</t>
  </si>
  <si>
    <t>Nonresidential Average</t>
  </si>
  <si>
    <t>Unconditioned building</t>
  </si>
  <si>
    <t>Refrigerated Cases</t>
  </si>
  <si>
    <t>Freezer Cases</t>
  </si>
  <si>
    <t>Time of Sale Energy (ΔkWh)</t>
  </si>
  <si>
    <t xml:space="preserve"> =(([WattsBase] - [WattsEE]) / [1,000] * [Hours] * [WHFe] * [ISR]) * [MidLifeAdj]</t>
  </si>
  <si>
    <t xml:space="preserve">Time of Sale Demand (ΔkW) </t>
  </si>
  <si>
    <t>=(([WattsBase] - [WattsEE]) / [1,000] * [ISR] * [WHFd] * [CF]) * [MidLifeAdj]</t>
  </si>
  <si>
    <t>Time of Sale Gas (ΔTherms)</t>
  </si>
  <si>
    <t>=  (([WattsBase] - [WattsEE]) / [1,000] * [ISR] * [Hours] *(- [IFTherms])) * [MidLifeAdj]</t>
  </si>
  <si>
    <t>[ΔkWhheatpenalty]</t>
  </si>
  <si>
    <t>'=([WattsBase] - [WattsEE]) / [1,000]  * [ISR] * [Hours] * (-[IFkWh])</t>
  </si>
  <si>
    <t>CHANGE LOG</t>
  </si>
  <si>
    <t>Date</t>
  </si>
  <si>
    <t>By</t>
  </si>
  <si>
    <t>Version</t>
  </si>
  <si>
    <t>Changed from Pete's version to this version</t>
  </si>
  <si>
    <t>MRH</t>
  </si>
  <si>
    <t>1.0.0</t>
  </si>
  <si>
    <t>Added HVAC calcs</t>
  </si>
  <si>
    <t>1.1.0</t>
  </si>
  <si>
    <t>Set print page breaks</t>
  </si>
  <si>
    <t>1.1.1</t>
  </si>
  <si>
    <t>Added different facility types to dropdown</t>
  </si>
  <si>
    <t>1.2.0</t>
  </si>
  <si>
    <t>Changed calcs to IA TRM 2.0 Measure NR-LTG-LDFX-V02-180101</t>
  </si>
  <si>
    <t>2.0.0</t>
  </si>
  <si>
    <t>Simply changed name to 2019. No other changes.</t>
  </si>
  <si>
    <t>2.0.1</t>
  </si>
  <si>
    <t>Changed incentive logic to ignore post-incent payback period so payback can go less than 1 yr</t>
  </si>
  <si>
    <t>3.0.0</t>
  </si>
  <si>
    <t>added 15 rows to each section to accomidate large projects</t>
  </si>
  <si>
    <t>3.0.1</t>
  </si>
  <si>
    <t>Adjusting the rebate so that project that are hyper-cost effective can still receive a rebate but anything below the payback limit will only receive a fraction of the full rebate amount</t>
  </si>
  <si>
    <t>4.0.0</t>
  </si>
  <si>
    <t>Row Labels</t>
  </si>
  <si>
    <t>Average of WATTS</t>
  </si>
  <si>
    <t>1000W MH</t>
  </si>
  <si>
    <t>150 W HPS</t>
  </si>
  <si>
    <t>175W MH</t>
  </si>
  <si>
    <t>1X4 2L 32W T8</t>
  </si>
  <si>
    <t>250 W MH LOW BAY</t>
  </si>
  <si>
    <t>250W MH HIGH BAY</t>
  </si>
  <si>
    <t>2X2 17w T8</t>
  </si>
  <si>
    <t>2X4 2L 32W</t>
  </si>
  <si>
    <t>2X4 3L 32W</t>
  </si>
  <si>
    <t>350W HIGH BAY MH</t>
  </si>
  <si>
    <t>4' 2L 32W T8</t>
  </si>
  <si>
    <t>8' 4l 32 W T8</t>
  </si>
  <si>
    <t>Grand Total</t>
  </si>
  <si>
    <t>Name:</t>
  </si>
  <si>
    <t>TARGET CORPORATION T0590</t>
  </si>
  <si>
    <t>Account:</t>
  </si>
  <si>
    <t>9440254892</t>
  </si>
  <si>
    <t>Service Address:</t>
  </si>
  <si>
    <t>2115 TECHNOLOGY PKWY</t>
  </si>
  <si>
    <t>Meter:</t>
  </si>
  <si>
    <t>1-01229</t>
  </si>
  <si>
    <t>Tax Exempt%</t>
  </si>
  <si>
    <t>SA Type</t>
  </si>
  <si>
    <t xml:space="preserve">EL-352  </t>
  </si>
  <si>
    <r>
      <t xml:space="preserve">Prior
 </t>
    </r>
    <r>
      <rPr>
        <u/>
        <sz val="11"/>
        <rFont val="Calibri"/>
        <family val="2"/>
        <scheme val="minor"/>
      </rPr>
      <t>Read Date</t>
    </r>
  </si>
  <si>
    <r>
      <t xml:space="preserve">Current
 </t>
    </r>
    <r>
      <rPr>
        <u/>
        <sz val="11"/>
        <rFont val="Calibri"/>
        <family val="2"/>
        <scheme val="minor"/>
      </rPr>
      <t>Read Date</t>
    </r>
  </si>
  <si>
    <r>
      <t xml:space="preserve">Bill
 </t>
    </r>
    <r>
      <rPr>
        <u/>
        <sz val="11"/>
        <rFont val="Calibri"/>
        <family val="2"/>
        <scheme val="minor"/>
      </rPr>
      <t>Date</t>
    </r>
  </si>
  <si>
    <r>
      <t xml:space="preserve">Demand
 </t>
    </r>
    <r>
      <rPr>
        <u/>
        <sz val="11"/>
        <rFont val="Calibri"/>
        <family val="2"/>
        <scheme val="minor"/>
      </rPr>
      <t>KW</t>
    </r>
  </si>
  <si>
    <r>
      <t xml:space="preserve">Load
 </t>
    </r>
    <r>
      <rPr>
        <u/>
        <sz val="11"/>
        <rFont val="Calibri"/>
        <family val="2"/>
        <scheme val="minor"/>
      </rPr>
      <t>Factor</t>
    </r>
  </si>
  <si>
    <r>
      <t xml:space="preserve">Energy
 </t>
    </r>
    <r>
      <rPr>
        <u/>
        <sz val="11"/>
        <rFont val="Calibri"/>
        <family val="2"/>
        <scheme val="minor"/>
      </rPr>
      <t>KWH</t>
    </r>
  </si>
  <si>
    <t>w/o Tax</t>
  </si>
  <si>
    <t>Tax</t>
  </si>
  <si>
    <t>Per KWH</t>
  </si>
  <si>
    <t/>
  </si>
  <si>
    <t>Proof of proper disposal of existing lamps and ballasts must be provided in the form of an invoice that lists the types and amounts disposed and contact information for the disposal facility.</t>
  </si>
  <si>
    <t>A</t>
  </si>
  <si>
    <t>B</t>
  </si>
  <si>
    <t>Fluorescent Lamp Dimming Power Correction</t>
  </si>
  <si>
    <t>C</t>
  </si>
  <si>
    <t>Coeff for %-Power=f(%-dim)</t>
  </si>
  <si>
    <t>D</t>
  </si>
  <si>
    <t>Max Power (W)</t>
  </si>
  <si>
    <t>x3</t>
  </si>
  <si>
    <t>E</t>
  </si>
  <si>
    <t>% Illumination</t>
  </si>
  <si>
    <t>x2</t>
  </si>
  <si>
    <t>F</t>
  </si>
  <si>
    <t>Dimmed Power (W)</t>
  </si>
  <si>
    <t>x</t>
  </si>
  <si>
    <t>G</t>
  </si>
  <si>
    <t>b</t>
  </si>
  <si>
    <t>H</t>
  </si>
  <si>
    <t>I</t>
  </si>
  <si>
    <t>J</t>
  </si>
  <si>
    <t>K</t>
  </si>
  <si>
    <t>L</t>
  </si>
  <si>
    <t>M</t>
  </si>
  <si>
    <t>O</t>
  </si>
  <si>
    <t>P</t>
  </si>
  <si>
    <t>Q</t>
  </si>
  <si>
    <t>R</t>
  </si>
  <si>
    <t>S</t>
  </si>
  <si>
    <t>T</t>
  </si>
  <si>
    <t>Savings</t>
  </si>
  <si>
    <r>
      <rPr>
        <b/>
        <sz val="10"/>
        <rFont val="Calibri"/>
        <family val="2"/>
        <scheme val="minor"/>
      </rPr>
      <t>Dimming:</t>
    </r>
    <r>
      <rPr>
        <sz val="10"/>
        <rFont val="Calibri"/>
        <family val="2"/>
        <scheme val="minor"/>
      </rPr>
      <t xml:space="preserve"> Input power requirements for luminaires are determined using functions derived from research document, "Energy Savings with Fluorescent and LED Dimming", NEMA LSD 73-2015</t>
    </r>
  </si>
  <si>
    <r>
      <rPr>
        <b/>
        <sz val="10"/>
        <rFont val="Calibri"/>
        <family val="2"/>
        <scheme val="minor"/>
      </rPr>
      <t xml:space="preserve">Cooling/Heating Impact: </t>
    </r>
    <r>
      <rPr>
        <sz val="10"/>
        <rFont val="Calibri"/>
        <family val="2"/>
        <scheme val="minor"/>
      </rPr>
      <t>The impact of lighting projects on heating and cooling energy is accounted for using data and methods within,  "Lighting/HVAC interactions and Their Effects on Annual and peak HVAC Requirements in Commercial Buildings". LBL 3.230</t>
    </r>
  </si>
  <si>
    <t>Facility Type</t>
  </si>
  <si>
    <t>Utility Demand Heat</t>
  </si>
  <si>
    <t>Utility Demand Cool</t>
  </si>
  <si>
    <t>Heat Sources</t>
  </si>
  <si>
    <t>Heat COP</t>
  </si>
  <si>
    <t>Cooling Sources</t>
  </si>
  <si>
    <t>Cool Savings Factor</t>
  </si>
  <si>
    <t>Supermarket</t>
  </si>
  <si>
    <t>Fast-food</t>
  </si>
  <si>
    <t>Retail</t>
  </si>
  <si>
    <t>School</t>
  </si>
  <si>
    <t>Office</t>
  </si>
  <si>
    <t>Hotel/Motel</t>
  </si>
  <si>
    <t>Post-incent Payback Incentive Limit</t>
  </si>
  <si>
    <t>5.0.0</t>
  </si>
  <si>
    <t>Changed off-peak rate to $100/kW-saved</t>
  </si>
  <si>
    <t xml:space="preserve">Incentive calculated as $250/kW for on-peak lighting savings, $100/kW for off-peak lighting savings. </t>
  </si>
  <si>
    <t>Changed on-peak rate to $250/kW-saved</t>
  </si>
  <si>
    <t>5.1.0</t>
  </si>
  <si>
    <t>Incentive decreases to 25% once 1.5-year simple payback period is reached. Incentive max is 60% of incremental cost.</t>
  </si>
  <si>
    <t>SV</t>
  </si>
  <si>
    <t>5.2.0</t>
  </si>
  <si>
    <t>Incentive now capped at 60% of the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</si>
</sst>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164" formatCode="&quot;$&quot;#,##0.000_);\(&quot;$&quot;#,##0.000\)"/>
    <numFmt numFmtId="165" formatCode="&quot;$&quot;#,##0"/>
    <numFmt numFmtId="166" formatCode="#,##0.0"/>
    <numFmt numFmtId="167" formatCode="&quot;$&quot;#,##0.00"/>
    <numFmt numFmtId="168" formatCode="&quot;$&quot;#,##0.0000"/>
    <numFmt numFmtId="169" formatCode="0.0"/>
    <numFmt numFmtId="170" formatCode="##,###,###,##0.0"/>
    <numFmt numFmtId="171" formatCode="#,##0.000"/>
    <numFmt numFmtId="172" formatCode="&quot;$&quot;##,###,###,##0.00"/>
    <numFmt numFmtId="173" formatCode="&quot;$&quot;#,##0.000"/>
  </numFmts>
  <fonts count="41">
    <font>
      <sz val="10"/>
      <name val="Arial"/>
    </font>
    <font>
      <sz val="11"/>
      <color theme="1"/>
      <name val="Calibri"/>
      <family val="2"/>
      <scheme val="minor"/>
    </font>
    <font>
      <sz val="10"/>
      <name val="Arial"/>
      <family val="2"/>
    </font>
    <font>
      <sz val="10"/>
      <name val="Calibri"/>
      <family val="2"/>
      <scheme val="minor"/>
    </font>
    <font>
      <b/>
      <sz val="12"/>
      <name val="Calibri"/>
      <family val="2"/>
      <scheme val="minor"/>
    </font>
    <font>
      <b/>
      <sz val="12"/>
      <color rgb="FF005595"/>
      <name val="Calibri"/>
      <family val="2"/>
      <scheme val="minor"/>
    </font>
    <font>
      <sz val="10"/>
      <name val="Arial"/>
      <family val="2"/>
    </font>
    <font>
      <sz val="11"/>
      <color rgb="FF6A6665"/>
      <name val="Calibri"/>
      <family val="2"/>
    </font>
    <font>
      <sz val="10"/>
      <name val="Arial Unicode MS"/>
    </font>
    <font>
      <sz val="11"/>
      <name val="Calibri"/>
      <family val="2"/>
    </font>
    <font>
      <sz val="10"/>
      <color rgb="FFB9B9B9"/>
      <name val="Calibri"/>
      <family val="2"/>
      <scheme val="minor"/>
    </font>
    <font>
      <sz val="10"/>
      <color rgb="FF6A6665"/>
      <name val="Calibri"/>
      <family val="2"/>
    </font>
    <font>
      <sz val="10"/>
      <name val="Calibri"/>
      <family val="2"/>
    </font>
    <font>
      <b/>
      <sz val="12"/>
      <color rgb="FF005595"/>
      <name val="Calibri"/>
      <family val="2"/>
    </font>
    <font>
      <u/>
      <sz val="10"/>
      <color rgb="FF00A8E1"/>
      <name val="Calibri"/>
      <family val="2"/>
      <scheme val="minor"/>
    </font>
    <font>
      <sz val="10"/>
      <color rgb="FF00A8E1"/>
      <name val="Calibri"/>
      <family val="2"/>
      <scheme val="minor"/>
    </font>
    <font>
      <b/>
      <sz val="12"/>
      <color theme="0"/>
      <name val="Calibri"/>
      <family val="2"/>
      <scheme val="minor"/>
    </font>
    <font>
      <sz val="10"/>
      <color theme="0"/>
      <name val="Calibri"/>
      <family val="2"/>
      <scheme val="minor"/>
    </font>
    <font>
      <sz val="10"/>
      <color theme="0"/>
      <name val="Arial"/>
      <family val="2"/>
    </font>
    <font>
      <sz val="10"/>
      <color rgb="FF00A8E1"/>
      <name val="Arial"/>
      <family val="2"/>
    </font>
    <font>
      <u/>
      <sz val="10"/>
      <color rgb="FF00A8E1"/>
      <name val="Arial"/>
      <family val="2"/>
    </font>
    <font>
      <sz val="10"/>
      <color rgb="FFD91F26"/>
      <name val="Calibri"/>
      <family val="2"/>
      <scheme val="minor"/>
    </font>
    <font>
      <b/>
      <sz val="10"/>
      <name val="Calibri"/>
      <family val="2"/>
      <scheme val="minor"/>
    </font>
    <font>
      <b/>
      <sz val="10"/>
      <name val="Calibri"/>
      <family val="2"/>
    </font>
    <font>
      <b/>
      <sz val="16"/>
      <color rgb="FF005595"/>
      <name val="Calibri"/>
      <family val="2"/>
    </font>
    <font>
      <b/>
      <sz val="16"/>
      <name val="Calibri"/>
      <family val="2"/>
      <scheme val="minor"/>
    </font>
    <font>
      <b/>
      <sz val="16"/>
      <name val="Calibri"/>
      <family val="2"/>
    </font>
    <font>
      <sz val="9"/>
      <color indexed="81"/>
      <name val="Tahoma"/>
      <family val="2"/>
    </font>
    <font>
      <b/>
      <sz val="9"/>
      <color indexed="81"/>
      <name val="Tahoma"/>
      <family val="2"/>
    </font>
    <font>
      <b/>
      <sz val="12"/>
      <color rgb="FFD91F26"/>
      <name val="Calibri"/>
      <family val="2"/>
      <scheme val="minor"/>
    </font>
    <font>
      <b/>
      <sz val="10"/>
      <color rgb="FF00A8E1"/>
      <name val="Calibri"/>
      <family val="2"/>
      <scheme val="minor"/>
    </font>
    <font>
      <b/>
      <sz val="10"/>
      <color theme="0"/>
      <name val="Calibri"/>
      <family val="2"/>
      <scheme val="minor"/>
    </font>
    <font>
      <b/>
      <sz val="10"/>
      <color theme="0"/>
      <name val="Arial"/>
      <family val="2"/>
    </font>
    <font>
      <sz val="10"/>
      <color rgb="FF6A6665"/>
      <name val="Calibri"/>
      <family val="2"/>
      <scheme val="minor"/>
    </font>
    <font>
      <sz val="11"/>
      <name val="Calibri"/>
      <family val="2"/>
      <scheme val="minor"/>
    </font>
    <font>
      <u/>
      <sz val="11"/>
      <name val="Calibri"/>
      <family val="2"/>
      <scheme val="minor"/>
    </font>
    <font>
      <u/>
      <sz val="10"/>
      <name val="Arial"/>
      <family val="2"/>
    </font>
    <font>
      <sz val="10"/>
      <color rgb="FF7030A0"/>
      <name val="Calibri"/>
      <family val="2"/>
      <scheme val="minor"/>
    </font>
    <font>
      <sz val="8"/>
      <name val="Calibri"/>
      <family val="2"/>
      <scheme val="minor"/>
    </font>
    <font>
      <sz val="8"/>
      <color rgb="FFB9B9B9"/>
      <name val="Calibri"/>
      <family val="2"/>
      <scheme val="minor"/>
    </font>
    <font>
      <b/>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A8E1"/>
        <bgColor indexed="64"/>
      </patternFill>
    </fill>
    <fill>
      <patternFill patternType="solid">
        <fgColor rgb="FFFEFFC9"/>
        <bgColor indexed="64"/>
      </patternFill>
    </fill>
    <fill>
      <patternFill patternType="solid">
        <fgColor theme="0" tint="-4.9989318521683403E-2"/>
        <bgColor indexed="64"/>
      </patternFill>
    </fill>
    <fill>
      <patternFill patternType="solid">
        <fgColor rgb="FF98E80B"/>
        <bgColor indexed="64"/>
      </patternFill>
    </fill>
    <fill>
      <patternFill patternType="solid">
        <fgColor theme="6" tint="0.79998168889431442"/>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top/>
      <bottom style="thin">
        <color rgb="FF6A6665"/>
      </bottom>
      <diagonal/>
    </border>
    <border>
      <left/>
      <right/>
      <top style="thin">
        <color rgb="FF6A6665"/>
      </top>
      <bottom style="thin">
        <color rgb="FF6A6665"/>
      </bottom>
      <diagonal/>
    </border>
    <border>
      <left/>
      <right/>
      <top style="thin">
        <color indexed="64"/>
      </top>
      <bottom style="thin">
        <color rgb="FF6A6665"/>
      </bottom>
      <diagonal/>
    </border>
    <border>
      <left/>
      <right/>
      <top style="thin">
        <color rgb="FF6A6665"/>
      </top>
      <bottom style="thin">
        <color indexed="64"/>
      </bottom>
      <diagonal/>
    </border>
    <border>
      <left style="thin">
        <color rgb="FF00A8E1"/>
      </left>
      <right/>
      <top style="thin">
        <color rgb="FF00A8E1"/>
      </top>
      <bottom/>
      <diagonal/>
    </border>
    <border>
      <left/>
      <right/>
      <top style="thin">
        <color rgb="FF00A8E1"/>
      </top>
      <bottom/>
      <diagonal/>
    </border>
    <border>
      <left/>
      <right style="thin">
        <color rgb="FF00A8E1"/>
      </right>
      <top style="thin">
        <color rgb="FF00A8E1"/>
      </top>
      <bottom/>
      <diagonal/>
    </border>
    <border>
      <left style="thin">
        <color rgb="FF00A8E1"/>
      </left>
      <right/>
      <top/>
      <bottom/>
      <diagonal/>
    </border>
    <border>
      <left style="thin">
        <color rgb="FF00A8E1"/>
      </left>
      <right/>
      <top/>
      <bottom style="thin">
        <color rgb="FF00A8E1"/>
      </bottom>
      <diagonal/>
    </border>
    <border>
      <left/>
      <right/>
      <top/>
      <bottom style="thin">
        <color rgb="FF00A8E1"/>
      </bottom>
      <diagonal/>
    </border>
    <border>
      <left/>
      <right/>
      <top style="thin">
        <color rgb="FF6A6665"/>
      </top>
      <bottom style="double">
        <color rgb="FF6A6665"/>
      </bottom>
      <diagonal/>
    </border>
    <border>
      <left/>
      <right/>
      <top style="thin">
        <color rgb="FF6A6665"/>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A8E1"/>
      </left>
      <right/>
      <top style="thin">
        <color rgb="FF00A8E1"/>
      </top>
      <bottom style="thin">
        <color rgb="FF00A8E1"/>
      </bottom>
      <diagonal/>
    </border>
    <border>
      <left/>
      <right/>
      <top style="thin">
        <color rgb="FF00A8E1"/>
      </top>
      <bottom style="thin">
        <color rgb="FF00A8E1"/>
      </bottom>
      <diagonal/>
    </border>
    <border>
      <left style="thin">
        <color indexed="64"/>
      </left>
      <right style="thin">
        <color indexed="64"/>
      </right>
      <top style="thin">
        <color indexed="64"/>
      </top>
      <bottom style="thin">
        <color indexed="64"/>
      </bottom>
      <diagonal/>
    </border>
    <border>
      <left style="thin">
        <color rgb="FF00A8E1"/>
      </left>
      <right style="thin">
        <color rgb="FF00A8E1"/>
      </right>
      <top style="thin">
        <color rgb="FF00A8E1"/>
      </top>
      <bottom style="thin">
        <color rgb="FF00A8E1"/>
      </bottom>
      <diagonal/>
    </border>
  </borders>
  <cellStyleXfs count="5">
    <xf numFmtId="0" fontId="0" fillId="0" borderId="0"/>
    <xf numFmtId="44" fontId="2" fillId="0" borderId="0" applyFont="0" applyFill="0" applyBorder="0" applyAlignment="0" applyProtection="0"/>
    <xf numFmtId="9" fontId="6" fillId="0" borderId="0" applyFont="0" applyFill="0" applyBorder="0" applyAlignment="0" applyProtection="0"/>
    <xf numFmtId="0" fontId="8" fillId="0" borderId="0"/>
    <xf numFmtId="0" fontId="1" fillId="0" borderId="0"/>
  </cellStyleXfs>
  <cellXfs count="219">
    <xf numFmtId="0" fontId="0" fillId="0" borderId="0" xfId="0"/>
    <xf numFmtId="0" fontId="3" fillId="2" borderId="0" xfId="0" applyFont="1" applyFill="1"/>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3" fontId="3" fillId="2" borderId="3" xfId="0" applyNumberFormat="1" applyFont="1" applyFill="1" applyBorder="1" applyAlignment="1">
      <alignment horizontal="center" vertical="center"/>
    </xf>
    <xf numFmtId="3" fontId="3" fillId="2" borderId="3" xfId="0" quotePrefix="1" applyNumberFormat="1" applyFont="1" applyFill="1" applyBorder="1" applyAlignment="1">
      <alignment horizontal="center" vertical="center"/>
    </xf>
    <xf numFmtId="3" fontId="3" fillId="2" borderId="0" xfId="0" applyNumberFormat="1" applyFont="1" applyFill="1" applyAlignment="1">
      <alignment horizontal="center" vertical="center"/>
    </xf>
    <xf numFmtId="0" fontId="0" fillId="2" borderId="0" xfId="0" applyFill="1"/>
    <xf numFmtId="0" fontId="5" fillId="2" borderId="0" xfId="0" applyFont="1" applyFill="1" applyAlignment="1">
      <alignment horizontal="left"/>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Alignment="1">
      <alignment horizontal="left"/>
    </xf>
    <xf numFmtId="0" fontId="3" fillId="2" borderId="0" xfId="0" applyFont="1" applyFill="1" applyAlignment="1">
      <alignment horizontal="center"/>
    </xf>
    <xf numFmtId="0" fontId="10" fillId="2" borderId="0" xfId="0" applyFont="1" applyFill="1" applyAlignment="1">
      <alignment horizontal="center" vertical="center"/>
    </xf>
    <xf numFmtId="164" fontId="3" fillId="2" borderId="0" xfId="0" applyNumberFormat="1" applyFont="1" applyFill="1" applyAlignment="1">
      <alignment horizontal="center" vertical="center"/>
    </xf>
    <xf numFmtId="7" fontId="3" fillId="2" borderId="0" xfId="0" applyNumberFormat="1" applyFont="1" applyFill="1" applyAlignment="1">
      <alignment horizontal="center" vertical="center"/>
    </xf>
    <xf numFmtId="4" fontId="3" fillId="2" borderId="3" xfId="0" applyNumberFormat="1" applyFont="1" applyFill="1" applyBorder="1" applyAlignment="1">
      <alignment horizontal="center" vertical="center"/>
    </xf>
    <xf numFmtId="0" fontId="3" fillId="2" borderId="3" xfId="0" quotePrefix="1" applyFont="1" applyFill="1" applyBorder="1" applyAlignment="1">
      <alignment horizontal="center" vertical="center"/>
    </xf>
    <xf numFmtId="0" fontId="7" fillId="2" borderId="5" xfId="0" applyFont="1" applyFill="1" applyBorder="1" applyAlignment="1">
      <alignment horizontal="left" wrapText="1"/>
    </xf>
    <xf numFmtId="4" fontId="3" fillId="2" borderId="7"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3"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165" fontId="12" fillId="2" borderId="0" xfId="0" applyNumberFormat="1" applyFont="1" applyFill="1" applyAlignment="1">
      <alignment horizontal="left" vertical="center" wrapText="1"/>
    </xf>
    <xf numFmtId="166" fontId="12" fillId="2" borderId="0" xfId="0" applyNumberFormat="1" applyFont="1" applyFill="1" applyAlignment="1">
      <alignment horizontal="left" vertical="center" wrapText="1"/>
    </xf>
    <xf numFmtId="3" fontId="12" fillId="2" borderId="5" xfId="0" applyNumberFormat="1" applyFont="1" applyFill="1" applyBorder="1" applyAlignment="1">
      <alignment horizontal="left" vertical="center" wrapText="1"/>
    </xf>
    <xf numFmtId="0" fontId="3" fillId="2" borderId="0" xfId="0" applyFont="1" applyFill="1" applyAlignment="1">
      <alignment horizontal="left" vertical="center"/>
    </xf>
    <xf numFmtId="3" fontId="3" fillId="2" borderId="0" xfId="0" quotePrefix="1" applyNumberFormat="1" applyFont="1" applyFill="1" applyAlignment="1">
      <alignment horizontal="center" vertical="center"/>
    </xf>
    <xf numFmtId="4" fontId="3" fillId="2" borderId="0" xfId="0" applyNumberFormat="1" applyFont="1" applyFill="1" applyAlignment="1">
      <alignment horizontal="center" vertical="center"/>
    </xf>
    <xf numFmtId="0" fontId="3" fillId="2" borderId="0" xfId="0" quotePrefix="1" applyFont="1" applyFill="1" applyAlignment="1">
      <alignment horizontal="center" vertical="center"/>
    </xf>
    <xf numFmtId="0" fontId="13" fillId="2" borderId="5" xfId="0" applyFont="1" applyFill="1" applyBorder="1" applyAlignment="1">
      <alignment horizontal="left"/>
    </xf>
    <xf numFmtId="0" fontId="16" fillId="3" borderId="9" xfId="0" applyFont="1" applyFill="1" applyBorder="1" applyAlignment="1">
      <alignment horizontal="left"/>
    </xf>
    <xf numFmtId="0" fontId="17" fillId="3" borderId="10" xfId="0" applyFont="1" applyFill="1" applyBorder="1"/>
    <xf numFmtId="0" fontId="18" fillId="3" borderId="10" xfId="0" applyFont="1" applyFill="1" applyBorder="1"/>
    <xf numFmtId="0" fontId="17" fillId="3" borderId="11" xfId="0" applyFont="1" applyFill="1" applyBorder="1"/>
    <xf numFmtId="0" fontId="15" fillId="2" borderId="0" xfId="0" applyFont="1" applyFill="1"/>
    <xf numFmtId="0" fontId="21" fillId="2" borderId="0" xfId="0" applyFont="1" applyFill="1" applyAlignment="1">
      <alignment horizontal="left" vertical="center"/>
    </xf>
    <xf numFmtId="4" fontId="21" fillId="2" borderId="0" xfId="0" applyNumberFormat="1" applyFont="1" applyFill="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9" fontId="12" fillId="2" borderId="0" xfId="2" applyFont="1" applyFill="1" applyBorder="1" applyAlignment="1">
      <alignment horizontal="left" vertical="center" wrapText="1"/>
    </xf>
    <xf numFmtId="0" fontId="21" fillId="2" borderId="0" xfId="0" applyFont="1" applyFill="1" applyAlignment="1">
      <alignment horizontal="center" vertical="center"/>
    </xf>
    <xf numFmtId="167" fontId="21" fillId="2" borderId="0" xfId="0" applyNumberFormat="1" applyFont="1" applyFill="1" applyAlignment="1">
      <alignment horizontal="center"/>
    </xf>
    <xf numFmtId="5" fontId="4" fillId="2" borderId="5" xfId="1" applyNumberFormat="1" applyFont="1" applyFill="1" applyBorder="1" applyAlignment="1">
      <alignment horizontal="left"/>
    </xf>
    <xf numFmtId="165" fontId="12" fillId="2" borderId="15" xfId="0" applyNumberFormat="1" applyFont="1" applyFill="1" applyBorder="1" applyAlignment="1">
      <alignment horizontal="left" vertical="center" wrapText="1"/>
    </xf>
    <xf numFmtId="167" fontId="3" fillId="2" borderId="0" xfId="0" applyNumberFormat="1" applyFont="1" applyFill="1"/>
    <xf numFmtId="0" fontId="13" fillId="2" borderId="5" xfId="0" applyFont="1" applyFill="1" applyBorder="1" applyAlignment="1">
      <alignment horizontal="left" wrapText="1"/>
    </xf>
    <xf numFmtId="3" fontId="12" fillId="2" borderId="0" xfId="0" applyNumberFormat="1" applyFont="1" applyFill="1" applyAlignment="1">
      <alignment horizontal="left" vertical="center" wrapText="1"/>
    </xf>
    <xf numFmtId="0" fontId="22" fillId="2" borderId="0" xfId="0" applyFont="1" applyFill="1"/>
    <xf numFmtId="0" fontId="3" fillId="2" borderId="17" xfId="0" applyFont="1" applyFill="1" applyBorder="1"/>
    <xf numFmtId="0" fontId="3" fillId="2" borderId="2" xfId="0" applyFont="1" applyFill="1" applyBorder="1"/>
    <xf numFmtId="0" fontId="3" fillId="2" borderId="18"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0" fontId="3" fillId="2" borderId="22" xfId="0" applyFont="1" applyFill="1" applyBorder="1"/>
    <xf numFmtId="0" fontId="3" fillId="2" borderId="23" xfId="0" applyFont="1" applyFill="1" applyBorder="1"/>
    <xf numFmtId="0" fontId="3" fillId="2" borderId="5" xfId="0" applyFont="1" applyFill="1" applyBorder="1"/>
    <xf numFmtId="0" fontId="3" fillId="2" borderId="6" xfId="0" applyFont="1" applyFill="1" applyBorder="1"/>
    <xf numFmtId="0" fontId="3" fillId="2" borderId="16" xfId="0" applyFont="1" applyFill="1" applyBorder="1"/>
    <xf numFmtId="169" fontId="3" fillId="2" borderId="16" xfId="0" applyNumberFormat="1" applyFont="1" applyFill="1" applyBorder="1"/>
    <xf numFmtId="0" fontId="3" fillId="2" borderId="12" xfId="0" applyFont="1" applyFill="1" applyBorder="1" applyAlignment="1">
      <alignment wrapText="1"/>
    </xf>
    <xf numFmtId="0" fontId="14" fillId="2" borderId="0" xfId="0" applyFont="1" applyFill="1" applyAlignment="1">
      <alignment horizontal="left" wrapText="1"/>
    </xf>
    <xf numFmtId="0" fontId="15" fillId="2" borderId="13" xfId="0" applyFont="1" applyFill="1" applyBorder="1" applyAlignment="1">
      <alignment wrapText="1"/>
    </xf>
    <xf numFmtId="0" fontId="15" fillId="2" borderId="14" xfId="0" applyFont="1" applyFill="1" applyBorder="1"/>
    <xf numFmtId="0" fontId="15" fillId="2" borderId="14" xfId="0" applyFont="1" applyFill="1" applyBorder="1" applyAlignment="1">
      <alignment horizontal="left" wrapText="1"/>
    </xf>
    <xf numFmtId="0" fontId="15" fillId="2" borderId="25" xfId="0" applyFont="1" applyFill="1" applyBorder="1"/>
    <xf numFmtId="0" fontId="15" fillId="2" borderId="25" xfId="0" applyFont="1" applyFill="1" applyBorder="1" applyAlignment="1">
      <alignment horizontal="left" wrapText="1"/>
    </xf>
    <xf numFmtId="0" fontId="15" fillId="2" borderId="24" xfId="0" applyFont="1" applyFill="1" applyBorder="1" applyAlignment="1">
      <alignment horizontal="left" wrapText="1"/>
    </xf>
    <xf numFmtId="0" fontId="3" fillId="2" borderId="25" xfId="0" applyFont="1" applyFill="1" applyBorder="1" applyAlignment="1">
      <alignment wrapText="1"/>
    </xf>
    <xf numFmtId="0" fontId="3" fillId="2" borderId="25" xfId="0" applyFont="1" applyFill="1" applyBorder="1"/>
    <xf numFmtId="0" fontId="0" fillId="2" borderId="25" xfId="0" applyFill="1" applyBorder="1" applyAlignment="1">
      <alignment wrapText="1"/>
    </xf>
    <xf numFmtId="9" fontId="15" fillId="2" borderId="25" xfId="2" applyFont="1" applyFill="1" applyBorder="1"/>
    <xf numFmtId="0" fontId="9" fillId="2" borderId="0" xfId="0" applyFont="1" applyFill="1" applyAlignment="1">
      <alignment horizontal="left" vertical="center" wrapText="1"/>
    </xf>
    <xf numFmtId="0" fontId="9" fillId="2" borderId="0" xfId="0" applyFont="1" applyFill="1" applyAlignment="1">
      <alignment vertical="center" wrapText="1"/>
    </xf>
    <xf numFmtId="0" fontId="19" fillId="2" borderId="14" xfId="0" applyFont="1" applyFill="1" applyBorder="1"/>
    <xf numFmtId="0" fontId="19" fillId="2" borderId="25" xfId="0" applyFont="1" applyFill="1" applyBorder="1"/>
    <xf numFmtId="0" fontId="14" fillId="5" borderId="0" xfId="0" applyFont="1" applyFill="1" applyAlignment="1">
      <alignment horizontal="left" wrapText="1"/>
    </xf>
    <xf numFmtId="0" fontId="15" fillId="5" borderId="14" xfId="0" applyFont="1" applyFill="1" applyBorder="1" applyAlignment="1">
      <alignment horizontal="left" wrapText="1"/>
    </xf>
    <xf numFmtId="0" fontId="15" fillId="5" borderId="14" xfId="0" applyFont="1" applyFill="1" applyBorder="1"/>
    <xf numFmtId="0" fontId="15" fillId="5" borderId="25" xfId="0" applyFont="1" applyFill="1" applyBorder="1" applyAlignment="1">
      <alignment horizontal="left" wrapText="1"/>
    </xf>
    <xf numFmtId="0" fontId="15" fillId="5" borderId="25" xfId="0" applyFont="1" applyFill="1" applyBorder="1"/>
    <xf numFmtId="0" fontId="15" fillId="5" borderId="25" xfId="0" applyFont="1" applyFill="1" applyBorder="1" applyAlignment="1">
      <alignment wrapText="1"/>
    </xf>
    <xf numFmtId="0" fontId="15" fillId="5" borderId="14" xfId="0" applyFont="1" applyFill="1" applyBorder="1" applyAlignment="1">
      <alignment wrapText="1"/>
    </xf>
    <xf numFmtId="0" fontId="11" fillId="2" borderId="16"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left" wrapText="1"/>
    </xf>
    <xf numFmtId="2" fontId="3" fillId="2" borderId="0" xfId="3" applyNumberFormat="1" applyFont="1" applyFill="1" applyAlignment="1">
      <alignment horizontal="left"/>
    </xf>
    <xf numFmtId="0" fontId="21" fillId="2" borderId="24" xfId="0" applyFont="1" applyFill="1" applyBorder="1" applyAlignment="1">
      <alignment wrapText="1"/>
    </xf>
    <xf numFmtId="0" fontId="21" fillId="2" borderId="24" xfId="0" applyFont="1" applyFill="1" applyBorder="1" applyAlignment="1">
      <alignment horizontal="left" wrapText="1"/>
    </xf>
    <xf numFmtId="0" fontId="24" fillId="2" borderId="0" xfId="0" applyFont="1" applyFill="1" applyAlignment="1">
      <alignment horizontal="left" wrapText="1"/>
    </xf>
    <xf numFmtId="5" fontId="25" fillId="2" borderId="0" xfId="1" applyNumberFormat="1" applyFont="1" applyFill="1" applyBorder="1" applyAlignment="1">
      <alignment horizontal="left"/>
    </xf>
    <xf numFmtId="2" fontId="3" fillId="2" borderId="16" xfId="3" applyNumberFormat="1" applyFont="1" applyFill="1" applyBorder="1" applyAlignment="1">
      <alignment horizontal="left" vertical="center"/>
    </xf>
    <xf numFmtId="0" fontId="23" fillId="2" borderId="5" xfId="0" applyFont="1" applyFill="1" applyBorder="1" applyAlignment="1">
      <alignment horizontal="left" wrapText="1"/>
    </xf>
    <xf numFmtId="165" fontId="3" fillId="2" borderId="16" xfId="0" applyNumberFormat="1" applyFont="1" applyFill="1" applyBorder="1" applyAlignment="1">
      <alignment horizontal="left"/>
    </xf>
    <xf numFmtId="166" fontId="12" fillId="2" borderId="16" xfId="0" applyNumberFormat="1" applyFont="1" applyFill="1" applyBorder="1" applyAlignment="1">
      <alignment horizontal="left" vertical="center" wrapText="1"/>
    </xf>
    <xf numFmtId="3" fontId="3" fillId="2" borderId="16" xfId="0" applyNumberFormat="1" applyFont="1" applyFill="1" applyBorder="1" applyAlignment="1">
      <alignment horizontal="left"/>
    </xf>
    <xf numFmtId="5" fontId="25" fillId="6" borderId="0" xfId="1" applyNumberFormat="1" applyFont="1" applyFill="1" applyBorder="1" applyAlignment="1">
      <alignment horizontal="left" vertical="center"/>
    </xf>
    <xf numFmtId="0" fontId="21" fillId="4" borderId="25" xfId="0" applyFont="1" applyFill="1" applyBorder="1"/>
    <xf numFmtId="167" fontId="15" fillId="2" borderId="0" xfId="0" applyNumberFormat="1" applyFont="1" applyFill="1"/>
    <xf numFmtId="0" fontId="15" fillId="2" borderId="0" xfId="0" quotePrefix="1" applyFont="1" applyFill="1"/>
    <xf numFmtId="0" fontId="15" fillId="2" borderId="0" xfId="0" applyFont="1" applyFill="1" applyAlignment="1">
      <alignment horizontal="center"/>
    </xf>
    <xf numFmtId="0" fontId="7" fillId="2" borderId="0" xfId="0" applyFont="1" applyFill="1" applyAlignment="1">
      <alignment horizontal="right" vertical="center" wrapText="1"/>
    </xf>
    <xf numFmtId="168" fontId="3" fillId="2" borderId="0" xfId="0" applyNumberFormat="1" applyFont="1" applyFill="1" applyAlignment="1">
      <alignment horizontal="left" vertical="center"/>
    </xf>
    <xf numFmtId="167" fontId="12" fillId="2" borderId="0" xfId="0" applyNumberFormat="1" applyFont="1" applyFill="1" applyAlignment="1">
      <alignment horizontal="left" vertical="center" wrapText="1"/>
    </xf>
    <xf numFmtId="167" fontId="3" fillId="4" borderId="3" xfId="0" applyNumberFormat="1" applyFont="1" applyFill="1" applyBorder="1" applyAlignment="1" applyProtection="1">
      <alignment horizontal="center" vertical="center"/>
      <protection locked="0"/>
    </xf>
    <xf numFmtId="2" fontId="3" fillId="2" borderId="0" xfId="3" applyNumberFormat="1" applyFont="1" applyFill="1" applyAlignment="1">
      <alignment horizontal="left" vertical="center"/>
    </xf>
    <xf numFmtId="2" fontId="3" fillId="2" borderId="15" xfId="3" applyNumberFormat="1" applyFont="1" applyFill="1" applyBorder="1" applyAlignment="1">
      <alignment horizontal="left" vertical="center"/>
    </xf>
    <xf numFmtId="165" fontId="3" fillId="2" borderId="0" xfId="0" applyNumberFormat="1" applyFont="1" applyFill="1" applyAlignment="1">
      <alignment horizontal="left"/>
    </xf>
    <xf numFmtId="3" fontId="3" fillId="2" borderId="0" xfId="3" applyNumberFormat="1" applyFont="1" applyFill="1" applyAlignment="1">
      <alignment horizontal="left" vertical="center"/>
    </xf>
    <xf numFmtId="3" fontId="12" fillId="2" borderId="15" xfId="0" applyNumberFormat="1" applyFont="1" applyFill="1" applyBorder="1" applyAlignment="1">
      <alignment horizontal="left" vertical="center" wrapText="1"/>
    </xf>
    <xf numFmtId="165" fontId="12" fillId="4" borderId="0" xfId="0" applyNumberFormat="1" applyFont="1" applyFill="1" applyAlignment="1" applyProtection="1">
      <alignment horizontal="left" vertical="center" wrapText="1"/>
      <protection locked="0"/>
    </xf>
    <xf numFmtId="165" fontId="12" fillId="2" borderId="5" xfId="0" applyNumberFormat="1" applyFont="1" applyFill="1" applyBorder="1" applyAlignment="1">
      <alignment horizontal="left" wrapText="1"/>
    </xf>
    <xf numFmtId="3" fontId="12" fillId="4" borderId="5" xfId="0" applyNumberFormat="1" applyFont="1" applyFill="1" applyBorder="1" applyAlignment="1" applyProtection="1">
      <alignment horizontal="left" vertical="center" wrapText="1"/>
      <protection locked="0"/>
    </xf>
    <xf numFmtId="0" fontId="23" fillId="2" borderId="0" xfId="0" applyFont="1" applyFill="1" applyAlignment="1">
      <alignment horizontal="left"/>
    </xf>
    <xf numFmtId="167" fontId="3" fillId="2" borderId="0" xfId="0" applyNumberFormat="1" applyFont="1" applyFill="1" applyAlignment="1" applyProtection="1">
      <alignment horizontal="center" vertical="center"/>
      <protection locked="0"/>
    </xf>
    <xf numFmtId="0" fontId="29" fillId="2" borderId="0" xfId="0" applyFont="1" applyFill="1" applyAlignment="1">
      <alignment horizontal="left"/>
    </xf>
    <xf numFmtId="168" fontId="3" fillId="4" borderId="16" xfId="0" applyNumberFormat="1" applyFont="1" applyFill="1" applyBorder="1" applyAlignment="1" applyProtection="1">
      <alignment horizontal="left" vertical="center"/>
      <protection locked="0"/>
    </xf>
    <xf numFmtId="167" fontId="12" fillId="4" borderId="0" xfId="0" applyNumberFormat="1" applyFont="1" applyFill="1" applyAlignment="1" applyProtection="1">
      <alignment horizontal="left" vertical="center" wrapText="1"/>
      <protection locked="0"/>
    </xf>
    <xf numFmtId="0" fontId="3" fillId="4" borderId="5" xfId="0" applyFont="1" applyFill="1" applyBorder="1" applyProtection="1">
      <protection locked="0"/>
    </xf>
    <xf numFmtId="9" fontId="3" fillId="4" borderId="6" xfId="2" applyFont="1" applyFill="1" applyBorder="1" applyProtection="1">
      <protection locked="0"/>
    </xf>
    <xf numFmtId="0" fontId="3" fillId="4" borderId="7" xfId="0" applyFont="1" applyFill="1" applyBorder="1" applyAlignment="1" applyProtection="1">
      <alignment horizontal="left" vertical="center" wrapText="1"/>
      <protection locked="0"/>
    </xf>
    <xf numFmtId="3" fontId="3" fillId="4" borderId="7" xfId="0" applyNumberFormat="1" applyFont="1" applyFill="1" applyBorder="1" applyAlignment="1" applyProtection="1">
      <alignment horizontal="center" vertical="center"/>
      <protection locked="0"/>
    </xf>
    <xf numFmtId="0" fontId="3" fillId="4" borderId="7" xfId="0" quotePrefix="1" applyFont="1" applyFill="1" applyBorder="1" applyAlignment="1" applyProtection="1">
      <alignment horizontal="left" vertical="center" wrapText="1"/>
      <protection locked="0"/>
    </xf>
    <xf numFmtId="3" fontId="3" fillId="4" borderId="6" xfId="0" applyNumberFormat="1" applyFont="1" applyFill="1" applyBorder="1" applyAlignment="1" applyProtection="1">
      <alignment horizontal="center" vertical="center"/>
      <protection locked="0"/>
    </xf>
    <xf numFmtId="0" fontId="3" fillId="4" borderId="5" xfId="0" applyFont="1" applyFill="1" applyBorder="1" applyAlignment="1" applyProtection="1">
      <alignment horizontal="left" vertical="center" wrapText="1"/>
      <protection locked="0"/>
    </xf>
    <xf numFmtId="0" fontId="3" fillId="4" borderId="5" xfId="0" quotePrefix="1"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6" xfId="0" quotePrefix="1"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3" fontId="3" fillId="4" borderId="8" xfId="0" applyNumberFormat="1" applyFont="1" applyFill="1" applyBorder="1" applyAlignment="1" applyProtection="1">
      <alignment horizontal="center" vertical="center"/>
      <protection locked="0"/>
    </xf>
    <xf numFmtId="3" fontId="3" fillId="4" borderId="7" xfId="0" applyNumberFormat="1"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167" fontId="3" fillId="4" borderId="7" xfId="0" applyNumberFormat="1" applyFont="1" applyFill="1" applyBorder="1" applyAlignment="1" applyProtection="1">
      <alignment horizontal="center" vertical="center"/>
      <protection locked="0"/>
    </xf>
    <xf numFmtId="167" fontId="3" fillId="4" borderId="6" xfId="0" applyNumberFormat="1" applyFont="1" applyFill="1" applyBorder="1" applyAlignment="1" applyProtection="1">
      <alignment horizontal="center" vertical="center"/>
      <protection locked="0"/>
    </xf>
    <xf numFmtId="167" fontId="3" fillId="4" borderId="8" xfId="0" applyNumberFormat="1"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3" fillId="2" borderId="0" xfId="0" applyFont="1" applyFill="1" applyAlignment="1">
      <alignment wrapText="1"/>
    </xf>
    <xf numFmtId="0" fontId="15" fillId="5" borderId="0" xfId="0" applyFont="1" applyFill="1" applyAlignment="1">
      <alignment wrapText="1"/>
    </xf>
    <xf numFmtId="0" fontId="20" fillId="2" borderId="0" xfId="0" applyFont="1" applyFill="1" applyAlignment="1">
      <alignment wrapText="1"/>
    </xf>
    <xf numFmtId="0" fontId="14" fillId="5" borderId="0" xfId="0" applyFont="1" applyFill="1" applyAlignment="1">
      <alignment wrapText="1"/>
    </xf>
    <xf numFmtId="0" fontId="22" fillId="2" borderId="0" xfId="0" applyFont="1" applyFill="1" applyAlignment="1">
      <alignment wrapText="1"/>
    </xf>
    <xf numFmtId="0" fontId="3" fillId="4" borderId="0" xfId="0" applyFont="1" applyFill="1"/>
    <xf numFmtId="0" fontId="15" fillId="3" borderId="11" xfId="0" applyFont="1" applyFill="1" applyBorder="1"/>
    <xf numFmtId="0" fontId="30" fillId="2" borderId="0" xfId="0" applyFont="1" applyFill="1" applyAlignment="1">
      <alignment wrapText="1"/>
    </xf>
    <xf numFmtId="0" fontId="30" fillId="2" borderId="13" xfId="0" applyFont="1" applyFill="1" applyBorder="1" applyAlignment="1">
      <alignment wrapText="1"/>
    </xf>
    <xf numFmtId="0" fontId="30" fillId="2" borderId="24" xfId="0" applyFont="1" applyFill="1" applyBorder="1" applyAlignment="1">
      <alignment horizontal="left" wrapText="1"/>
    </xf>
    <xf numFmtId="0" fontId="3" fillId="2" borderId="0" xfId="0" applyFont="1" applyFill="1" applyAlignment="1">
      <alignment horizontal="left" wrapText="1"/>
    </xf>
    <xf numFmtId="0" fontId="30" fillId="2" borderId="0" xfId="0" applyFont="1" applyFill="1" applyAlignment="1">
      <alignment horizontal="left" wrapText="1"/>
    </xf>
    <xf numFmtId="0" fontId="15" fillId="3" borderId="10" xfId="0" applyFont="1" applyFill="1" applyBorder="1"/>
    <xf numFmtId="0" fontId="22" fillId="2" borderId="0" xfId="0" applyFont="1" applyFill="1" applyAlignment="1">
      <alignment horizontal="left"/>
    </xf>
    <xf numFmtId="14" fontId="3" fillId="2" borderId="0" xfId="0" applyNumberFormat="1" applyFont="1" applyFill="1" applyAlignment="1">
      <alignment horizontal="left" wrapText="1"/>
    </xf>
    <xf numFmtId="0" fontId="2" fillId="2" borderId="0" xfId="0" applyFont="1" applyFill="1" applyAlignment="1">
      <alignment wrapText="1"/>
    </xf>
    <xf numFmtId="0" fontId="0" fillId="2" borderId="0" xfId="0" applyFill="1" applyAlignment="1">
      <alignment wrapText="1"/>
    </xf>
    <xf numFmtId="0" fontId="31" fillId="3" borderId="0" xfId="0" applyFont="1" applyFill="1" applyAlignment="1">
      <alignment horizontal="left"/>
    </xf>
    <xf numFmtId="0" fontId="31" fillId="3" borderId="0" xfId="0" applyFont="1" applyFill="1"/>
    <xf numFmtId="0" fontId="32" fillId="3" borderId="0" xfId="0" applyFont="1" applyFill="1"/>
    <xf numFmtId="0" fontId="33" fillId="2" borderId="0" xfId="0" applyFont="1" applyFill="1" applyAlignment="1">
      <alignment horizontal="left"/>
    </xf>
    <xf numFmtId="0" fontId="30" fillId="2" borderId="12" xfId="0" applyFont="1" applyFill="1" applyBorder="1" applyAlignment="1">
      <alignment wrapText="1"/>
    </xf>
    <xf numFmtId="0" fontId="15" fillId="2" borderId="25" xfId="0" applyFont="1" applyFill="1" applyBorder="1" applyAlignment="1">
      <alignment wrapText="1"/>
    </xf>
    <xf numFmtId="0" fontId="30" fillId="2" borderId="24" xfId="0" applyFont="1" applyFill="1" applyBorder="1" applyAlignment="1">
      <alignment wrapText="1"/>
    </xf>
    <xf numFmtId="0" fontId="15" fillId="2" borderId="0" xfId="0" applyFont="1" applyFill="1" applyAlignment="1">
      <alignment horizontal="left"/>
    </xf>
    <xf numFmtId="0" fontId="33" fillId="2" borderId="0" xfId="0" applyFont="1" applyFill="1" applyAlignment="1">
      <alignment horizontal="left" vertical="top" wrapText="1"/>
    </xf>
    <xf numFmtId="0" fontId="33" fillId="2" borderId="0" xfId="0" applyFont="1" applyFill="1" applyAlignment="1">
      <alignment horizontal="right" vertical="top" wrapText="1"/>
    </xf>
    <xf numFmtId="14" fontId="3" fillId="2" borderId="0" xfId="0" applyNumberFormat="1" applyFont="1" applyFill="1" applyAlignment="1">
      <alignment wrapText="1"/>
    </xf>
    <xf numFmtId="0" fontId="1" fillId="0" borderId="0" xfId="4"/>
    <xf numFmtId="22" fontId="1" fillId="0" borderId="0" xfId="4" applyNumberFormat="1"/>
    <xf numFmtId="14" fontId="1" fillId="0" borderId="0" xfId="4" applyNumberFormat="1"/>
    <xf numFmtId="170" fontId="1" fillId="0" borderId="0" xfId="4" applyNumberFormat="1"/>
    <xf numFmtId="171" fontId="1" fillId="0" borderId="0" xfId="4" applyNumberFormat="1"/>
    <xf numFmtId="172" fontId="1" fillId="0" borderId="0" xfId="4" applyNumberFormat="1"/>
    <xf numFmtId="173" fontId="1" fillId="0" borderId="0" xfId="4" applyNumberFormat="1"/>
    <xf numFmtId="0" fontId="1" fillId="0" borderId="0" xfId="4" applyAlignment="1">
      <alignment horizontal="left"/>
    </xf>
    <xf numFmtId="0" fontId="34" fillId="0" borderId="0" xfId="4" applyFont="1" applyAlignment="1">
      <alignment horizontal="right" wrapText="1"/>
    </xf>
    <xf numFmtId="0" fontId="36" fillId="0" borderId="0" xfId="4" applyFont="1" applyAlignment="1">
      <alignment horizontal="right" wrapText="1"/>
    </xf>
    <xf numFmtId="0" fontId="0" fillId="0" borderId="0" xfId="0" pivotButton="1"/>
    <xf numFmtId="0" fontId="0" fillId="0" borderId="0" xfId="0" applyAlignment="1">
      <alignment horizontal="left"/>
    </xf>
    <xf numFmtId="0" fontId="30" fillId="2" borderId="27" xfId="0" applyFont="1" applyFill="1" applyBorder="1" applyAlignment="1">
      <alignment horizontal="left" vertical="center" wrapText="1"/>
    </xf>
    <xf numFmtId="0" fontId="15" fillId="4" borderId="25" xfId="0" applyFont="1" applyFill="1" applyBorder="1" applyAlignment="1">
      <alignment horizontal="center" vertical="center"/>
    </xf>
    <xf numFmtId="9" fontId="15" fillId="4" borderId="25" xfId="2" applyFont="1" applyFill="1" applyBorder="1" applyAlignment="1">
      <alignment horizontal="center" vertical="center"/>
    </xf>
    <xf numFmtId="3" fontId="15" fillId="7" borderId="27" xfId="0" applyNumberFormat="1" applyFont="1" applyFill="1" applyBorder="1" applyAlignment="1">
      <alignment horizontal="center"/>
    </xf>
    <xf numFmtId="0" fontId="37" fillId="2" borderId="26" xfId="0" applyFont="1" applyFill="1" applyBorder="1" applyAlignment="1">
      <alignment horizontal="left" wrapText="1"/>
    </xf>
    <xf numFmtId="167" fontId="37" fillId="2" borderId="26" xfId="0" applyNumberFormat="1" applyFont="1" applyFill="1" applyBorder="1"/>
    <xf numFmtId="9" fontId="11" fillId="2" borderId="0" xfId="2" applyFont="1" applyFill="1" applyBorder="1" applyAlignment="1">
      <alignment horizontal="left" vertical="center" wrapText="1"/>
    </xf>
    <xf numFmtId="0" fontId="3" fillId="2" borderId="0" xfId="0" quotePrefix="1" applyFont="1" applyFill="1"/>
    <xf numFmtId="9" fontId="15" fillId="2" borderId="0" xfId="2" applyFont="1" applyFill="1" applyAlignment="1">
      <alignment horizontal="center"/>
    </xf>
    <xf numFmtId="9" fontId="15" fillId="2" borderId="0" xfId="2" applyFont="1" applyFill="1" applyAlignment="1">
      <alignment horizontal="left"/>
    </xf>
    <xf numFmtId="173" fontId="1" fillId="8" borderId="0" xfId="4" applyNumberFormat="1" applyFill="1"/>
    <xf numFmtId="0" fontId="38" fillId="2" borderId="0" xfId="0" applyFont="1" applyFill="1" applyAlignment="1">
      <alignment horizontal="center"/>
    </xf>
    <xf numFmtId="0" fontId="38" fillId="2" borderId="0" xfId="0" applyFont="1" applyFill="1" applyAlignment="1">
      <alignment horizontal="center" vertical="center"/>
    </xf>
    <xf numFmtId="0" fontId="39" fillId="2" borderId="0" xfId="0" applyFont="1" applyFill="1" applyAlignment="1">
      <alignment horizontal="center" vertical="center"/>
    </xf>
    <xf numFmtId="164" fontId="38" fillId="2" borderId="0" xfId="0" applyNumberFormat="1" applyFont="1" applyFill="1" applyAlignment="1">
      <alignment horizontal="center" vertical="center"/>
    </xf>
    <xf numFmtId="7" fontId="38" fillId="2" borderId="0" xfId="0" applyNumberFormat="1" applyFont="1" applyFill="1" applyAlignment="1">
      <alignment horizontal="center" vertical="center"/>
    </xf>
    <xf numFmtId="0" fontId="40" fillId="2" borderId="0" xfId="0" applyFont="1" applyFill="1" applyAlignment="1">
      <alignment horizontal="center" vertical="center" wrapText="1"/>
    </xf>
    <xf numFmtId="0" fontId="38" fillId="2" borderId="0" xfId="0" applyFont="1" applyFill="1" applyAlignment="1">
      <alignment horizontal="center" vertical="center" wrapText="1"/>
    </xf>
    <xf numFmtId="0" fontId="7" fillId="2" borderId="6" xfId="0" applyFont="1" applyFill="1" applyBorder="1" applyAlignment="1">
      <alignment horizontal="right" vertical="center" wrapText="1"/>
    </xf>
    <xf numFmtId="0" fontId="11" fillId="2" borderId="0" xfId="0" applyFont="1" applyFill="1" applyAlignment="1">
      <alignment horizontal="left" vertical="center" wrapText="1"/>
    </xf>
    <xf numFmtId="0" fontId="3" fillId="2" borderId="0" xfId="0" applyFont="1" applyFill="1" applyAlignment="1">
      <alignment horizontal="left" vertical="top" wrapText="1"/>
    </xf>
    <xf numFmtId="9" fontId="15" fillId="2" borderId="25" xfId="2" applyFont="1" applyFill="1" applyBorder="1" applyAlignment="1">
      <alignment horizontal="center"/>
    </xf>
    <xf numFmtId="0" fontId="15" fillId="2" borderId="25" xfId="0" applyFont="1" applyFill="1" applyBorder="1" applyAlignment="1">
      <alignment horizontal="center"/>
    </xf>
    <xf numFmtId="0" fontId="3" fillId="2" borderId="7" xfId="0" applyFont="1" applyFill="1" applyBorder="1" applyAlignment="1">
      <alignment horizontal="left" vertical="top" wrapText="1"/>
    </xf>
    <xf numFmtId="0" fontId="7" fillId="2" borderId="6" xfId="0" applyFont="1" applyFill="1" applyBorder="1" applyAlignment="1">
      <alignment horizontal="right" vertical="center" wrapText="1"/>
    </xf>
    <xf numFmtId="0" fontId="9" fillId="4" borderId="6" xfId="0" applyFont="1" applyFill="1" applyBorder="1" applyAlignment="1" applyProtection="1">
      <alignment horizontal="left" vertical="center" wrapText="1"/>
      <protection locked="0"/>
    </xf>
    <xf numFmtId="0" fontId="11" fillId="2" borderId="0" xfId="0" applyFont="1" applyFill="1" applyAlignment="1">
      <alignment horizontal="left" vertical="center" wrapText="1"/>
    </xf>
    <xf numFmtId="0" fontId="11" fillId="2" borderId="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6" fillId="6" borderId="0" xfId="0" applyFont="1" applyFill="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cellXfs>
  <cellStyles count="5">
    <cellStyle name="Currency" xfId="1" builtinId="4"/>
    <cellStyle name="Normal" xfId="0" builtinId="0"/>
    <cellStyle name="Normal 2" xfId="3" xr:uid="{00000000-0005-0000-0000-000002000000}"/>
    <cellStyle name="Normal 3" xfId="4" xr:uid="{00000000-0005-0000-0000-000003000000}"/>
    <cellStyle name="Percent" xfId="2" builtinId="5"/>
  </cellStyles>
  <dxfs count="0"/>
  <tableStyles count="0" defaultTableStyle="TableStyleMedium9" defaultPivotStyle="PivotStyleLight16"/>
  <colors>
    <mruColors>
      <color rgb="FFFEFFC9"/>
      <color rgb="FF6A6665"/>
      <color rgb="FF00A8E1"/>
      <color rgb="FFFCFF19"/>
      <color rgb="FFB9B9B9"/>
      <color rgb="FFD91F26"/>
      <color rgb="FF98E80B"/>
      <color rgb="FF005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fuinet.sharepoint.com/sites/EnergyServicesTeam/Shared%20Documents/Tool%20Templates%20(for%20ES%20dept)/CFU_Business-Lighting_Rebate-Supplement_20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 Hein" refreshedDate="43663.618645138886" createdVersion="6" refreshedVersion="6" minRefreshableVersion="3" recordCount="89" xr:uid="{00000000-000A-0000-FFFF-FFFF00000000}">
  <cacheSource type="worksheet">
    <worksheetSource ref="C6:R95" sheet="Contractor Supplied" r:id="rId2"/>
  </cacheSource>
  <cacheFields count="16">
    <cacheField name="HOURS" numFmtId="0">
      <sharedItems containsSemiMixedTypes="0" containsString="0" containsNumber="1" containsInteger="1" minValue="8760" maxValue="8760"/>
    </cacheField>
    <cacheField name="AREA" numFmtId="0">
      <sharedItems/>
    </cacheField>
    <cacheField name="TYPE" numFmtId="0">
      <sharedItems count="33">
        <s v="C1"/>
        <s v="D1"/>
        <s v="L6"/>
        <s v="C4F"/>
        <s v="H"/>
        <s v="H2"/>
        <s v="X10"/>
        <s v="L7"/>
        <s v="M6"/>
        <s v="M7"/>
        <s v="C4"/>
        <s v="L6 "/>
        <s v="C2 "/>
        <s v="D2"/>
        <s v="D3"/>
        <s v="C3"/>
        <s v="C2"/>
        <s v="D5"/>
        <s v="C5"/>
        <s v="C6"/>
        <s v="C6F"/>
        <s v="D6F"/>
        <s v="D6"/>
        <s v="F5"/>
        <s v="A10"/>
        <s v="A1"/>
        <s v="A7"/>
        <s v="M10"/>
        <s v="F6"/>
        <s v="F1"/>
        <s v="A12"/>
        <s v="A3"/>
        <s v="M9"/>
      </sharedItems>
    </cacheField>
    <cacheField name="QUANTITY" numFmtId="0">
      <sharedItems containsSemiMixedTypes="0" containsString="0" containsNumber="1" containsInteger="1" minValue="1" maxValue="170"/>
    </cacheField>
    <cacheField name="FIXTURE" numFmtId="0">
      <sharedItems count="12">
        <s v="350W HIGH BAY MH"/>
        <s v="175W MH"/>
        <s v="1000W MH"/>
        <s v="150 W HPS"/>
        <s v="250W MH HIGH BAY"/>
        <s v="250 W MH LOW BAY"/>
        <s v="8' 4l 32 W T8"/>
        <s v="2X4 2L 32W"/>
        <s v="2X4 3L 32W"/>
        <s v="1X4 2L 32W T8"/>
        <s v="4' 2L 32W T8"/>
        <s v="2X2 17w T8"/>
      </sharedItems>
    </cacheField>
    <cacheField name="WATTS" numFmtId="0">
      <sharedItems containsSemiMixedTypes="0" containsString="0" containsNumber="1" containsInteger="1" minValue="31" maxValue="1080"/>
    </cacheField>
    <cacheField name="TOTAL WATTS" numFmtId="0">
      <sharedItems containsSemiMixedTypes="0" containsString="0" containsNumber="1" containsInteger="1" minValue="59" maxValue="43955"/>
    </cacheField>
    <cacheField name="TOTAL KW" numFmtId="0">
      <sharedItems containsSemiMixedTypes="0" containsString="0" containsNumber="1" minValue="5.8999999999999997E-2" maxValue="43.954999999999998"/>
    </cacheField>
    <cacheField name="QUANTITY2" numFmtId="0">
      <sharedItems containsSemiMixedTypes="0" containsString="0" containsNumber="1" containsInteger="1" minValue="1" maxValue="113"/>
    </cacheField>
    <cacheField name="FIXTURE2" numFmtId="0">
      <sharedItems/>
    </cacheField>
    <cacheField name="WATTS2" numFmtId="0">
      <sharedItems containsSemiMixedTypes="0" containsString="0" containsNumber="1" minValue="25.12" maxValue="266.7"/>
    </cacheField>
    <cacheField name="TOTAL WATTS2" numFmtId="0">
      <sharedItems containsSemiMixedTypes="0" containsString="0" containsNumber="1" minValue="52.07" maxValue="5883.91"/>
    </cacheField>
    <cacheField name="TOTAL KW2" numFmtId="0">
      <sharedItems containsSemiMixedTypes="0" containsString="0" containsNumber="1" minValue="5.2069999999999998E-2" maxValue="5.8839100000000002"/>
    </cacheField>
    <cacheField name="WATTS SAVED" numFmtId="169">
      <sharedItems containsSemiMixedTypes="0" containsString="0" containsNumber="1" minValue="6.93" maxValue="38691.199999999997"/>
    </cacheField>
    <cacheField name="KW SAVED" numFmtId="169">
      <sharedItems containsSemiMixedTypes="0" containsString="0" containsNumber="1" minValue="6.9299999999999987E-3" maxValue="38.691199999999995"/>
    </cacheField>
    <cacheField name="KWH SAVED" numFmtId="169">
      <sharedItems containsSemiMixedTypes="0" containsString="0" containsNumber="1" minValue="60.706799999999987" maxValue="338934.9119999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n v="8760"/>
    <s v="AREA 1"/>
    <x v="0"/>
    <n v="48"/>
    <x v="0"/>
    <n v="400"/>
    <n v="19200"/>
    <n v="19.2"/>
    <n v="20"/>
    <s v="IBG 30000LM HEF ACL FD 480 AZ10 40K 80CRI HLNASL DWH MEZ102144"/>
    <n v="169.8"/>
    <n v="3396"/>
    <n v="3.3959999999999999"/>
    <n v="15804"/>
    <n v="15.803999999999998"/>
    <n v="138443.03999999998"/>
  </r>
  <r>
    <n v="8760"/>
    <s v="AREA 1"/>
    <x v="1"/>
    <n v="7"/>
    <x v="0"/>
    <n v="400"/>
    <n v="2800"/>
    <n v="2.8"/>
    <n v="2"/>
    <s v="IBG 36000LM HEF ACL GND 480 AZ10 40K 80CRI DWH"/>
    <n v="227.2"/>
    <n v="454.4"/>
    <n v="0.45439999999999997"/>
    <n v="2345.6"/>
    <n v="2.3455999999999997"/>
    <n v="20547.455999999998"/>
  </r>
  <r>
    <n v="8760"/>
    <s v="AREA 1"/>
    <x v="2"/>
    <n v="14"/>
    <x v="1"/>
    <n v="215"/>
    <n v="3010"/>
    <n v="3.01"/>
    <n v="23"/>
    <s v="IBG 12000LM HEF ACL GND 277 AZ10 40K 80CRI HLN360 DWH MEZ102144"/>
    <n v="68.7"/>
    <n v="1580.1000000000001"/>
    <n v="1.5801000000000001"/>
    <n v="1429.8999999999999"/>
    <n v="1.4298999999999997"/>
    <n v="12525.923999999997"/>
  </r>
  <r>
    <n v="8760"/>
    <s v="AREA 1"/>
    <x v="3"/>
    <n v="16"/>
    <x v="2"/>
    <n v="1080"/>
    <n v="17280"/>
    <n v="17.28"/>
    <n v="9"/>
    <s v="IBG 48000LM HEF ACL GND 480 AZ10 40K 80CRI HLN360 DWH MEZ102144"/>
    <n v="266.7"/>
    <n v="2400.2999999999997"/>
    <n v="2.4002999999999997"/>
    <n v="14879.7"/>
    <n v="14.879700000000001"/>
    <n v="130346.17200000001"/>
  </r>
  <r>
    <n v="8760"/>
    <s v="AREA 1"/>
    <x v="3"/>
    <n v="2"/>
    <x v="2"/>
    <n v="1080"/>
    <n v="2160"/>
    <n v="2.16"/>
    <n v="2"/>
    <s v="IBG 48000LM HEF ACL GND 480 AZ10 40K 80CRI HLN360 DWH MEZ102144"/>
    <n v="266.7"/>
    <n v="533.4"/>
    <n v="0.53339999999999999"/>
    <n v="1626.6"/>
    <n v="1.6266000000000003"/>
    <n v="14249.016000000001"/>
  </r>
  <r>
    <n v="8760"/>
    <s v="AREA 1"/>
    <x v="4"/>
    <n v="3"/>
    <x v="3"/>
    <n v="188"/>
    <n v="564"/>
    <n v="0.56399999999999995"/>
    <n v="3"/>
    <s v="ZL1N L48 7000LM FST MVOLT 40K 80CRI WH"/>
    <n v="52.07"/>
    <n v="156.21"/>
    <n v="0.15621000000000002"/>
    <n v="407.78999999999996"/>
    <n v="0.40778999999999993"/>
    <n v="3572.2403999999992"/>
  </r>
  <r>
    <n v="8760"/>
    <s v="AREA 1"/>
    <x v="5"/>
    <n v="1"/>
    <x v="3"/>
    <n v="188"/>
    <n v="188"/>
    <n v="0.188"/>
    <n v="1"/>
    <s v="IBG 12000LM HEF ACL GND 480 AZ10 40K 80CRI HLN360 DWH MEZ102144"/>
    <n v="68.7"/>
    <n v="68.7"/>
    <n v="6.8699999999999997E-2"/>
    <n v="119.3"/>
    <n v="0.1193"/>
    <n v="1045.068"/>
  </r>
  <r>
    <n v="8760"/>
    <s v="AREA 1"/>
    <x v="6"/>
    <n v="3"/>
    <x v="3"/>
    <n v="188"/>
    <n v="564"/>
    <n v="0.56399999999999995"/>
    <n v="3"/>
    <s v="ZL1N L48 7000LM FST MVOLT 40K 80CRI WH"/>
    <n v="52.07"/>
    <n v="156.21"/>
    <n v="0.15621000000000002"/>
    <n v="407.78999999999996"/>
    <n v="0.40778999999999993"/>
    <n v="3572.2403999999992"/>
  </r>
  <r>
    <n v="8760"/>
    <s v="AREA 2"/>
    <x v="3"/>
    <n v="8"/>
    <x v="2"/>
    <n v="1080"/>
    <n v="8640"/>
    <n v="8.64"/>
    <n v="4"/>
    <s v="IBG 48000LM HEF ACL GND 480 AZ10 40K 80CRI HLN360 DWH MEZ102144"/>
    <n v="266.7"/>
    <n v="1066.8"/>
    <n v="1.0668"/>
    <n v="7573.2"/>
    <n v="7.5732000000000008"/>
    <n v="66341.232000000004"/>
  </r>
  <r>
    <n v="8760"/>
    <s v="AREA 2"/>
    <x v="2"/>
    <n v="18"/>
    <x v="1"/>
    <n v="215"/>
    <n v="3870"/>
    <n v="3.87"/>
    <n v="27"/>
    <s v="IBG 12000LM HEF ACL GND 277 AZ10 40K 80CRI HLN360 DWH MEZ102144"/>
    <n v="68.7"/>
    <n v="1854.9"/>
    <n v="1.8549"/>
    <n v="2015.1"/>
    <n v="2.0151000000000003"/>
    <n v="17652.276000000002"/>
  </r>
  <r>
    <n v="8760"/>
    <s v="AREA 2"/>
    <x v="7"/>
    <n v="15"/>
    <x v="1"/>
    <n v="215"/>
    <n v="3225"/>
    <n v="3.2250000000000001"/>
    <n v="20"/>
    <s v="IBG 12000LM HEF ACL GND 277 AZ10 40K 80CRI HLN360 DWH MEZ102144"/>
    <n v="68.7"/>
    <n v="1374"/>
    <n v="1.3740000000000001"/>
    <n v="1851"/>
    <n v="1.851"/>
    <n v="16214.76"/>
  </r>
  <r>
    <n v="8760"/>
    <s v="AREA 2"/>
    <x v="8"/>
    <n v="4"/>
    <x v="1"/>
    <n v="215"/>
    <n v="860"/>
    <n v="0.86"/>
    <n v="6"/>
    <s v="IBG 12000LM HEF ACL GND 277 AZ10 40K 80CRI HLN360 DWH MEZ102144"/>
    <n v="68.7"/>
    <n v="412.20000000000005"/>
    <n v="0.41220000000000007"/>
    <n v="447.79999999999995"/>
    <n v="0.44779999999999992"/>
    <n v="3922.7279999999992"/>
  </r>
  <r>
    <n v="8760"/>
    <s v="AREA 2"/>
    <x v="9"/>
    <n v="3"/>
    <x v="1"/>
    <n v="215"/>
    <n v="645"/>
    <n v="0.64500000000000002"/>
    <n v="5"/>
    <s v="IBG 12000LM HEF ACL GND 277 AZ10 40K 80CRI HLN360 DWH MEZ102144"/>
    <n v="68.7"/>
    <n v="343.5"/>
    <n v="0.34350000000000003"/>
    <n v="301.5"/>
    <n v="0.30149999999999999"/>
    <n v="2641.14"/>
  </r>
  <r>
    <n v="8760"/>
    <s v="AREA 2"/>
    <x v="0"/>
    <n v="30"/>
    <x v="0"/>
    <n v="400"/>
    <n v="12000"/>
    <n v="12"/>
    <n v="10"/>
    <s v="IBG 30000LM HEF ACL FD 480 AZ10 40K 80CRI HLNASL DWH MEZ102144"/>
    <n v="169.8"/>
    <n v="1698"/>
    <n v="1.698"/>
    <n v="10302"/>
    <n v="10.302"/>
    <n v="90245.51999999999"/>
  </r>
  <r>
    <n v="8760"/>
    <s v="AREA 2"/>
    <x v="4"/>
    <n v="3"/>
    <x v="3"/>
    <n v="188"/>
    <n v="564"/>
    <n v="0.56399999999999995"/>
    <n v="1"/>
    <s v="IBG 30000LM HEF ACL FD 480 AZ10 40K 80CRI HLNASL DWH MEZ102144"/>
    <n v="169.8"/>
    <n v="169.8"/>
    <n v="0.16980000000000001"/>
    <n v="394.2"/>
    <n v="0.39419999999999994"/>
    <n v="3453.1919999999996"/>
  </r>
  <r>
    <n v="8760"/>
    <s v="AREA 2"/>
    <x v="1"/>
    <n v="4"/>
    <x v="0"/>
    <n v="400"/>
    <n v="1600"/>
    <n v="1.6"/>
    <n v="1"/>
    <s v="IBG 36000LM HEF ACL GND 480 AZ10 40K 80CRI DWH"/>
    <n v="227.2"/>
    <n v="227.2"/>
    <n v="0.22719999999999999"/>
    <n v="1372.8"/>
    <n v="1.3728"/>
    <n v="12025.728000000001"/>
  </r>
  <r>
    <n v="8760"/>
    <s v="AREA 2"/>
    <x v="10"/>
    <n v="1"/>
    <x v="2"/>
    <n v="1080"/>
    <n v="1080"/>
    <n v="1.08"/>
    <n v="1"/>
    <s v="IBG 48000LM HEF ACL GND 480 AZ10 40K 80CRI DWH "/>
    <n v="266.7"/>
    <n v="266.7"/>
    <n v="0.26669999999999999"/>
    <n v="813.3"/>
    <n v="0.81330000000000013"/>
    <n v="7124.5080000000007"/>
  </r>
  <r>
    <n v="8760"/>
    <s v="AREA 2"/>
    <x v="6"/>
    <n v="4"/>
    <x v="3"/>
    <n v="188"/>
    <n v="752"/>
    <n v="0.752"/>
    <n v="1"/>
    <s v="IBG 30000LM HEF ACL FD 480 AZ10 40K 80CRI HLNASL DWH MEZ102144"/>
    <n v="169.8"/>
    <n v="169.8"/>
    <n v="0.16980000000000001"/>
    <n v="582.20000000000005"/>
    <n v="0.58220000000000005"/>
    <n v="5100.0720000000001"/>
  </r>
  <r>
    <n v="8760"/>
    <s v="AREA 3"/>
    <x v="0"/>
    <n v="38"/>
    <x v="0"/>
    <n v="400"/>
    <n v="15200"/>
    <n v="15.2"/>
    <n v="8"/>
    <s v="IBG 30000LM HEF ACL GND 480 AZ10 40K 80CRI HLN360 DWH MEZ102144"/>
    <n v="169.8"/>
    <n v="1358.4"/>
    <n v="1.3584000000000001"/>
    <n v="13841.6"/>
    <n v="13.8416"/>
    <n v="121252.416"/>
  </r>
  <r>
    <n v="8760"/>
    <s v="AREA 3"/>
    <x v="10"/>
    <n v="16"/>
    <x v="2"/>
    <n v="1080"/>
    <n v="17280"/>
    <n v="17.28"/>
    <n v="10"/>
    <s v="IBG 48000LM HEF ACL GND 480 AZ10 40K 80CRI HLN360 DWH MEZ102144"/>
    <n v="266.7"/>
    <n v="2667"/>
    <n v="2.6669999999999998"/>
    <n v="14613"/>
    <n v="14.613000000000001"/>
    <n v="128009.88"/>
  </r>
  <r>
    <n v="8760"/>
    <s v="AREA 3"/>
    <x v="1"/>
    <n v="7"/>
    <x v="0"/>
    <n v="400"/>
    <n v="2800"/>
    <n v="2.8"/>
    <n v="2"/>
    <s v="IBG 36000LM HEF ACL GND 480 AZ10 40K 80CRI DWH"/>
    <n v="227.2"/>
    <n v="454.4"/>
    <n v="0.45439999999999997"/>
    <n v="2345.6"/>
    <n v="2.3455999999999997"/>
    <n v="20547.455999999998"/>
  </r>
  <r>
    <n v="8760"/>
    <s v="AREA 3"/>
    <x v="6"/>
    <n v="3"/>
    <x v="3"/>
    <n v="188"/>
    <n v="564"/>
    <n v="0.56399999999999995"/>
    <n v="1"/>
    <s v="IBG 30000LM HEF ACL FD 480 AZ10 40K 80CRI HLNASL DWH MEZ102144"/>
    <n v="169.8"/>
    <n v="169.8"/>
    <n v="0.16980000000000001"/>
    <n v="394.2"/>
    <n v="0.39419999999999994"/>
    <n v="3453.1919999999996"/>
  </r>
  <r>
    <n v="8760"/>
    <s v="AREA 3"/>
    <x v="4"/>
    <n v="3"/>
    <x v="3"/>
    <n v="188"/>
    <n v="564"/>
    <n v="0.56399999999999995"/>
    <n v="1"/>
    <s v="IBG 30000LM HEF ACL FD 480 AZ10 40K 80CRI HLNASL DWH MEZ102144"/>
    <n v="169.8"/>
    <n v="169.8"/>
    <n v="0.16980000000000001"/>
    <n v="394.2"/>
    <n v="0.39419999999999994"/>
    <n v="3453.1919999999996"/>
  </r>
  <r>
    <n v="8760"/>
    <s v="AREA 3"/>
    <x v="2"/>
    <n v="1"/>
    <x v="1"/>
    <n v="215"/>
    <n v="215"/>
    <n v="0.215"/>
    <n v="2"/>
    <s v="IBG 12000LM HEF ACL GND 277 AZ10 40K 80CRI HLN360 DWH MEZ102144"/>
    <n v="68.7"/>
    <n v="137.4"/>
    <n v="0.13739999999999999"/>
    <n v="77.599999999999994"/>
    <n v="7.7600000000000002E-2"/>
    <n v="679.77600000000007"/>
  </r>
  <r>
    <n v="8760"/>
    <s v="Area 4"/>
    <x v="10"/>
    <n v="8"/>
    <x v="2"/>
    <n v="1080"/>
    <n v="8640"/>
    <n v="8.64"/>
    <n v="8"/>
    <s v="IBG 48000LM HEF ACL GND 480 AZ10 40K 80CRI DWH "/>
    <n v="266.7"/>
    <n v="2133.6"/>
    <n v="2.1335999999999999"/>
    <n v="6506.4"/>
    <n v="6.5064000000000011"/>
    <n v="56996.064000000006"/>
  </r>
  <r>
    <n v="8760"/>
    <s v="Area 4"/>
    <x v="11"/>
    <n v="34"/>
    <x v="1"/>
    <n v="215"/>
    <n v="7310"/>
    <n v="7.31"/>
    <n v="47"/>
    <s v="IBG 12000LM HEF ACL GND 277 AZ10 40K 80CRI HLN360 DWH MEZ102144"/>
    <n v="68.7"/>
    <n v="3228.9"/>
    <n v="3.2288999999999999"/>
    <n v="4081.1"/>
    <n v="4.0810999999999993"/>
    <n v="35750.435999999994"/>
  </r>
  <r>
    <n v="8760"/>
    <s v="Area 4"/>
    <x v="0"/>
    <n v="32"/>
    <x v="0"/>
    <n v="400"/>
    <n v="12800"/>
    <n v="12.8"/>
    <n v="12"/>
    <s v="ZL1N L48 7000LM FST MVOLT 40K 80CRI WH"/>
    <n v="52.07"/>
    <n v="624.84"/>
    <n v="0.62484000000000006"/>
    <n v="12175.16"/>
    <n v="12.17516"/>
    <n v="106654.4016"/>
  </r>
  <r>
    <n v="8760"/>
    <s v="Area 4"/>
    <x v="7"/>
    <n v="1"/>
    <x v="1"/>
    <n v="215"/>
    <n v="215"/>
    <n v="0.215"/>
    <n v="2"/>
    <s v="IBG 12000LM HEF ACL GND 277 AZ10 40K 80CRI HLN360 DWH MEZ102144"/>
    <n v="68.7"/>
    <n v="137.4"/>
    <n v="0.13739999999999999"/>
    <n v="77.599999999999994"/>
    <n v="7.7600000000000002E-2"/>
    <n v="679.77600000000007"/>
  </r>
  <r>
    <n v="8760"/>
    <s v="Area 4"/>
    <x v="9"/>
    <n v="1"/>
    <x v="1"/>
    <n v="215"/>
    <n v="215"/>
    <n v="0.215"/>
    <n v="2"/>
    <s v="IBG 12000LM HEF ACL GND 277 AZ10 40K 80CRI HLN360 DWH MEZ102144"/>
    <n v="68.7"/>
    <n v="137.4"/>
    <n v="0.13739999999999999"/>
    <n v="77.599999999999994"/>
    <n v="7.7600000000000002E-2"/>
    <n v="679.77600000000007"/>
  </r>
  <r>
    <n v="8760"/>
    <s v="Area 4"/>
    <x v="1"/>
    <n v="3"/>
    <x v="0"/>
    <n v="400"/>
    <n v="1200"/>
    <n v="1.2"/>
    <n v="2"/>
    <s v="IBG 36000LM HEF ACL GND 480 AZ10 40K 80CRI HLN360 DWH MEZ102144"/>
    <n v="227.2"/>
    <n v="454.4"/>
    <n v="0.45439999999999997"/>
    <n v="745.6"/>
    <n v="0.74560000000000004"/>
    <n v="6531.4560000000001"/>
  </r>
  <r>
    <n v="8760"/>
    <s v="Area 4"/>
    <x v="8"/>
    <n v="5"/>
    <x v="1"/>
    <n v="215"/>
    <n v="1075"/>
    <n v="1.075"/>
    <n v="8"/>
    <s v="IBG 12000LM HEF ACL GND 277 AZ10 40K 80CRI HLN360 DWH MEZ102144"/>
    <n v="68.7"/>
    <n v="549.6"/>
    <n v="0.54959999999999998"/>
    <n v="525.4"/>
    <n v="0.52539999999999998"/>
    <n v="4602.5039999999999"/>
  </r>
  <r>
    <n v="8760"/>
    <s v="Area 4"/>
    <x v="4"/>
    <n v="2"/>
    <x v="3"/>
    <n v="188"/>
    <n v="376"/>
    <n v="0.376"/>
    <n v="1"/>
    <s v="IBG 30000LM HEF ACL FD 480 AZ10 40K 80CRI HLNASL DWH MEZ102144"/>
    <n v="169.8"/>
    <n v="169.8"/>
    <n v="0.16980000000000001"/>
    <n v="206.2"/>
    <n v="0.20619999999999999"/>
    <n v="1806.3119999999999"/>
  </r>
  <r>
    <n v="8760"/>
    <s v="Area 4"/>
    <x v="6"/>
    <n v="2"/>
    <x v="3"/>
    <n v="188"/>
    <n v="376"/>
    <n v="0.376"/>
    <n v="1"/>
    <s v="IBG 30000LM HEF ACL FD 480 AZ10 40K 80CRI HLNASL DWH MEZ102144"/>
    <n v="169.8"/>
    <n v="169.8"/>
    <n v="0.16980000000000001"/>
    <n v="206.2"/>
    <n v="0.20619999999999999"/>
    <n v="1806.3119999999999"/>
  </r>
  <r>
    <n v="8760"/>
    <s v="AREA 5"/>
    <x v="0"/>
    <n v="24"/>
    <x v="0"/>
    <n v="400"/>
    <n v="9600"/>
    <n v="9.6"/>
    <n v="9"/>
    <s v="IBG 30000LM HEF ACL FD 480 AZ10 40K 80CRI HLNASL DWH MEZ102144"/>
    <n v="169.8"/>
    <n v="1528.2"/>
    <n v="1.5282"/>
    <n v="8071.8"/>
    <n v="8.0717999999999996"/>
    <n v="70708.967999999993"/>
  </r>
  <r>
    <n v="8760"/>
    <s v="AREA 5"/>
    <x v="12"/>
    <n v="61"/>
    <x v="0"/>
    <n v="400"/>
    <n v="24400"/>
    <n v="24.4"/>
    <n v="12"/>
    <s v="IBG 30000LM HEF ACL GND 480 AZ10 40K 80CRI HLN360 DWH MEZ102144"/>
    <n v="169.8"/>
    <n v="2037.6000000000001"/>
    <n v="2.0376000000000003"/>
    <n v="22362.400000000001"/>
    <n v="22.362399999999997"/>
    <n v="195894.62399999998"/>
  </r>
  <r>
    <n v="8760"/>
    <s v="AREA 5"/>
    <x v="1"/>
    <n v="5"/>
    <x v="0"/>
    <n v="400"/>
    <n v="2000"/>
    <n v="2"/>
    <n v="4"/>
    <s v="IBG 36000LM HEF ACL GND 480 AZ10 40K 80CRI HLN360 DWH MEZ102144"/>
    <n v="227.2"/>
    <n v="908.8"/>
    <n v="0.90879999999999994"/>
    <n v="1091.2"/>
    <n v="1.0912000000000002"/>
    <n v="9558.9120000000021"/>
  </r>
  <r>
    <n v="8760"/>
    <s v="AREA 5"/>
    <x v="13"/>
    <n v="20"/>
    <x v="0"/>
    <n v="400"/>
    <n v="8000"/>
    <n v="8"/>
    <n v="5"/>
    <s v="IBG 30000LM HEF ACL FD 480 AZ10 40K 80CRI HLNASL DWH MEZ102144"/>
    <n v="169.8"/>
    <n v="849"/>
    <n v="0.84899999999999998"/>
    <n v="7151"/>
    <n v="7.1509999999999998"/>
    <n v="62642.759999999995"/>
  </r>
  <r>
    <n v="8760"/>
    <s v="AREA 5"/>
    <x v="14"/>
    <n v="3"/>
    <x v="0"/>
    <n v="400"/>
    <n v="1200"/>
    <n v="1.2"/>
    <n v="2"/>
    <s v="IBG 18000LM HEF ACL FD 480 AZ10 40K 80CRI HLNSAL DWH MEZ102144"/>
    <n v="99.6"/>
    <n v="199.2"/>
    <n v="0.19919999999999999"/>
    <n v="1000.8"/>
    <n v="1.0007999999999999"/>
    <n v="8767.0079999999998"/>
  </r>
  <r>
    <n v="8760"/>
    <s v="AREA 5"/>
    <x v="15"/>
    <n v="6"/>
    <x v="0"/>
    <n v="400"/>
    <n v="2400"/>
    <n v="2.4"/>
    <n v="1"/>
    <s v="IBG 36000LM HEF ACL GND 480 AZ10 40K 80CRI DWH"/>
    <n v="227.2"/>
    <n v="227.2"/>
    <n v="0.22719999999999999"/>
    <n v="2172.8000000000002"/>
    <n v="2.1728000000000001"/>
    <n v="19033.727999999999"/>
  </r>
  <r>
    <n v="8760"/>
    <s v="AREA 5"/>
    <x v="4"/>
    <n v="4"/>
    <x v="3"/>
    <n v="188"/>
    <n v="752"/>
    <n v="0.752"/>
    <n v="4"/>
    <s v="IBG 12000LM HEF ACL GND 480 AZ10 40K 80CRI HLN360 DWH MEZ102144"/>
    <n v="68.7"/>
    <n v="274.8"/>
    <n v="0.27479999999999999"/>
    <n v="477.2"/>
    <n v="0.47720000000000001"/>
    <n v="4180.2719999999999"/>
  </r>
  <r>
    <n v="8760"/>
    <s v="AREA 5"/>
    <x v="6"/>
    <n v="3"/>
    <x v="3"/>
    <n v="188"/>
    <n v="564"/>
    <n v="0.56399999999999995"/>
    <n v="3"/>
    <s v="IBG 12000LM HEF ACL GND 480 AZ10 40K 80CRI HLN360 DWH MEZ102144"/>
    <n v="68.7"/>
    <n v="206.10000000000002"/>
    <n v="0.20610000000000003"/>
    <n v="357.9"/>
    <n v="0.35789999999999988"/>
    <n v="3135.2039999999988"/>
  </r>
  <r>
    <n v="8760"/>
    <s v="AREA 6"/>
    <x v="16"/>
    <n v="30"/>
    <x v="0"/>
    <n v="400"/>
    <n v="12000"/>
    <n v="12"/>
    <n v="14"/>
    <s v="IBG 30000LM HEF ACL FD 480 AZ10 40K 80CRI HLNASL DWH MEZ102144"/>
    <n v="169.8"/>
    <n v="2377.2000000000003"/>
    <n v="2.3772000000000002"/>
    <n v="9622.7999999999993"/>
    <n v="9.6227999999999998"/>
    <n v="84295.728000000003"/>
  </r>
  <r>
    <n v="8760"/>
    <s v="AREA 6"/>
    <x v="0"/>
    <n v="30"/>
    <x v="0"/>
    <n v="400"/>
    <n v="12000"/>
    <n v="12"/>
    <n v="13"/>
    <s v="IBG 30000LM HEF ACL GND 480 AZ10 40K 80CRI DWH"/>
    <n v="169.8"/>
    <n v="2207.4"/>
    <n v="2.2074000000000003"/>
    <n v="9792.6"/>
    <n v="9.7926000000000002"/>
    <n v="85783.176000000007"/>
  </r>
  <r>
    <n v="8760"/>
    <s v="AREA 6"/>
    <x v="13"/>
    <n v="14"/>
    <x v="0"/>
    <n v="400"/>
    <n v="5600"/>
    <n v="5.6"/>
    <n v="4"/>
    <s v="IBG 36000LM HEF ACL GND 480 AZ10 40K 80CRI DWH"/>
    <n v="227.2"/>
    <n v="908.8"/>
    <n v="0.90879999999999994"/>
    <n v="4691.2"/>
    <n v="4.6911999999999994"/>
    <n v="41094.911999999997"/>
  </r>
  <r>
    <n v="8760"/>
    <s v="AREA 6"/>
    <x v="1"/>
    <n v="9"/>
    <x v="0"/>
    <n v="400"/>
    <n v="3600"/>
    <n v="3.6"/>
    <n v="9"/>
    <s v="IBG 36000LM HEF ACL GND 480 AZ10 40K 80CRI HLN360 DWH MEZ102144"/>
    <n v="227.2"/>
    <n v="2044.8"/>
    <n v="2.0448"/>
    <n v="1555.2"/>
    <n v="1.5552000000000001"/>
    <n v="13623.552000000001"/>
  </r>
  <r>
    <n v="8760"/>
    <s v="AREA 6"/>
    <x v="14"/>
    <n v="2"/>
    <x v="0"/>
    <n v="400"/>
    <n v="800"/>
    <n v="0.8"/>
    <n v="2"/>
    <s v="IBG 36000LM HEF ACL GND 480 AZ10 40K 80CRI HLN360 DWH MEZ102144"/>
    <n v="227.2"/>
    <n v="454.4"/>
    <n v="0.45439999999999997"/>
    <n v="345.6"/>
    <n v="0.34560000000000007"/>
    <n v="3027.4560000000006"/>
  </r>
  <r>
    <n v="8760"/>
    <s v="AREA 6"/>
    <x v="15"/>
    <n v="3"/>
    <x v="0"/>
    <n v="400"/>
    <n v="1200"/>
    <n v="1.2"/>
    <n v="3"/>
    <s v="IBG 36000LM HEF ACL GND 480 AZ10 40K 80CRI HLN360 DWH MEZ102144"/>
    <n v="227.2"/>
    <n v="681.59999999999991"/>
    <n v="0.68159999999999987"/>
    <n v="518.40000000000009"/>
    <n v="0.51840000000000008"/>
    <n v="4541.1840000000011"/>
  </r>
  <r>
    <n v="8760"/>
    <s v="AREA 6"/>
    <x v="5"/>
    <n v="5"/>
    <x v="3"/>
    <n v="188"/>
    <n v="940"/>
    <n v="0.94"/>
    <n v="5"/>
    <s v="IBG 12000LM HEF ACL GND 480 AZ10 40K 80CRI HLN360 DWH MEZ102144"/>
    <n v="68.7"/>
    <n v="343.5"/>
    <n v="0.34350000000000003"/>
    <n v="596.5"/>
    <n v="0.59649999999999992"/>
    <n v="5225.3399999999992"/>
  </r>
  <r>
    <n v="8760"/>
    <s v="AREA 6"/>
    <x v="6"/>
    <n v="3"/>
    <x v="3"/>
    <n v="188"/>
    <n v="564"/>
    <n v="0.56399999999999995"/>
    <n v="3"/>
    <s v="IBG 12000LM HEF ACL GND 480 AZ10 40K 80CRI HLN360 DWH MEZ102144"/>
    <n v="68.7"/>
    <n v="206.10000000000002"/>
    <n v="0.20610000000000003"/>
    <n v="357.9"/>
    <n v="0.35789999999999988"/>
    <n v="3135.2039999999988"/>
  </r>
  <r>
    <n v="8760"/>
    <s v="AREA 6"/>
    <x v="2"/>
    <n v="2"/>
    <x v="1"/>
    <n v="215"/>
    <n v="430"/>
    <n v="0.43"/>
    <n v="3"/>
    <s v="IBG 12000LM HEF ACL GND 277 AZ10 40K 80CRI HLN360 DWH MEZ102144"/>
    <n v="68.7"/>
    <n v="206.10000000000002"/>
    <n v="0.20610000000000003"/>
    <n v="223.89999999999998"/>
    <n v="0.22389999999999996"/>
    <n v="1961.3639999999996"/>
  </r>
  <r>
    <n v="8760"/>
    <s v="L1 MEZ"/>
    <x v="17"/>
    <n v="93"/>
    <x v="4"/>
    <n v="295"/>
    <n v="27435"/>
    <n v="27.434999999999999"/>
    <n v="25"/>
    <s v="IBG 18000LM HEF ACL FD 480 AZ10 40K 80CRI HLNSAL DWH MEZ102144"/>
    <n v="99.6"/>
    <n v="2490"/>
    <n v="2.4900000000000002"/>
    <n v="24945"/>
    <n v="24.945"/>
    <n v="218518.2"/>
  </r>
  <r>
    <n v="8760"/>
    <s v="L1 MEZ"/>
    <x v="18"/>
    <n v="115"/>
    <x v="4"/>
    <n v="295"/>
    <n v="33925"/>
    <n v="33.924999999999997"/>
    <n v="45"/>
    <s v="IBG 18000LM HEF ACL FD 480 AZ10 40K 80CRI HLNSAL DWH MEZ102144"/>
    <n v="99.6"/>
    <n v="4482"/>
    <n v="4.4820000000000002"/>
    <n v="29443"/>
    <n v="29.442999999999998"/>
    <n v="257920.68"/>
  </r>
  <r>
    <n v="8760"/>
    <s v="L1 MEZ"/>
    <x v="19"/>
    <n v="20"/>
    <x v="5"/>
    <n v="295"/>
    <n v="5900"/>
    <n v="5.9"/>
    <n v="14"/>
    <s v="IBG 18000LM HEF ACL FD 480 AZ10 40K 80CRI DWH"/>
    <n v="99.6"/>
    <n v="1394.3999999999999"/>
    <n v="1.3943999999999999"/>
    <n v="4505.6000000000004"/>
    <n v="4.5056000000000003"/>
    <n v="39469.056000000004"/>
  </r>
  <r>
    <n v="8760"/>
    <s v="L1 MEZ"/>
    <x v="20"/>
    <n v="22"/>
    <x v="5"/>
    <n v="295"/>
    <n v="6490"/>
    <n v="6.49"/>
    <n v="10"/>
    <s v="IBG 18000LM HEF ACL FD 480 AZ10 40K 80CRI DWH"/>
    <n v="99.6"/>
    <n v="996"/>
    <n v="0.996"/>
    <n v="5494"/>
    <n v="5.4939999999999998"/>
    <n v="48127.439999999995"/>
  </r>
  <r>
    <n v="8760"/>
    <s v="L1 MEZ"/>
    <x v="21"/>
    <n v="4"/>
    <x v="5"/>
    <n v="295"/>
    <n v="1180"/>
    <n v="1.18"/>
    <n v="4"/>
    <s v="IBG 18000LM HEF ACL FD 480 AZ10 40K 80CRI DWH"/>
    <n v="99.6"/>
    <n v="398.4"/>
    <n v="0.39839999999999998"/>
    <n v="781.6"/>
    <n v="0.78159999999999996"/>
    <n v="6846.8159999999998"/>
  </r>
  <r>
    <n v="8760"/>
    <s v="L2 MEZ"/>
    <x v="17"/>
    <n v="81"/>
    <x v="4"/>
    <n v="295"/>
    <n v="23895"/>
    <n v="23.895"/>
    <n v="35"/>
    <s v="IBG 12000LM HEF ACL GND 277 AZ10 40K 80CRI HLN360 DWH MEZ102144"/>
    <n v="68.7"/>
    <n v="2404.5"/>
    <n v="2.4045000000000001"/>
    <n v="21490.5"/>
    <n v="21.490500000000001"/>
    <n v="188256.78"/>
  </r>
  <r>
    <n v="8760"/>
    <s v="L2 MEZ"/>
    <x v="18"/>
    <n v="149"/>
    <x v="4"/>
    <n v="295"/>
    <n v="43955"/>
    <n v="43.954999999999998"/>
    <n v="31"/>
    <s v="IBG 30000LM HEF ACL GND 480 AZ10 40K 80CRI HLN360 DWH MEZ102144"/>
    <n v="169.8"/>
    <n v="5263.8"/>
    <n v="5.2637999999999998"/>
    <n v="38691.199999999997"/>
    <n v="38.691199999999995"/>
    <n v="338934.91199999995"/>
  </r>
  <r>
    <n v="8760"/>
    <s v="L2 MEZ"/>
    <x v="19"/>
    <n v="20"/>
    <x v="5"/>
    <n v="295"/>
    <n v="5900"/>
    <n v="5.9"/>
    <n v="6"/>
    <s v="ZL1N L48 7000LM FST MVOLT 40K 80CRI WH"/>
    <n v="52.07"/>
    <n v="312.42"/>
    <n v="0.31242000000000003"/>
    <n v="5587.58"/>
    <n v="5.58758"/>
    <n v="48947.200799999999"/>
  </r>
  <r>
    <n v="8760"/>
    <s v="L2 MEZ"/>
    <x v="20"/>
    <n v="22"/>
    <x v="5"/>
    <n v="295"/>
    <n v="6490"/>
    <n v="6.49"/>
    <n v="10"/>
    <s v="ZL1N L48 7000LM FST MVOLT 40K 80CRI WH"/>
    <n v="52.07"/>
    <n v="520.70000000000005"/>
    <n v="0.52070000000000005"/>
    <n v="5969.3"/>
    <n v="5.9693000000000005"/>
    <n v="52291.068000000007"/>
  </r>
  <r>
    <n v="8760"/>
    <s v="L2 MEZ"/>
    <x v="22"/>
    <n v="4"/>
    <x v="5"/>
    <n v="295"/>
    <n v="1180"/>
    <n v="1.18"/>
    <n v="2"/>
    <s v="IBG 18000LM HEF ACL FD 480 AZ10 40K 80CRI DWH"/>
    <n v="99.6"/>
    <n v="199.2"/>
    <n v="0.19919999999999999"/>
    <n v="980.8"/>
    <n v="0.98079999999999989"/>
    <n v="8591.8079999999991"/>
  </r>
  <r>
    <n v="8760"/>
    <s v="L2 MEZ"/>
    <x v="21"/>
    <n v="4"/>
    <x v="5"/>
    <n v="295"/>
    <n v="1180"/>
    <n v="1.18"/>
    <n v="2"/>
    <s v="IBG 18000LM HEF ACL FD 480 AZ10 40K 80CRI DWH"/>
    <n v="99.6"/>
    <n v="199.2"/>
    <n v="0.19919999999999999"/>
    <n v="980.8"/>
    <n v="0.98079999999999989"/>
    <n v="8591.8079999999991"/>
  </r>
  <r>
    <n v="8760"/>
    <s v="MEZ"/>
    <x v="4"/>
    <n v="6"/>
    <x v="3"/>
    <n v="188"/>
    <n v="1128"/>
    <n v="1.1279999999999999"/>
    <n v="6"/>
    <s v="IBG 12000LM HEF ACL GND 480 AZ10 40K 80CRI HLN360 DWH MEZ102144"/>
    <n v="68.7"/>
    <n v="412.20000000000005"/>
    <n v="0.41220000000000007"/>
    <n v="715.8"/>
    <n v="0.71579999999999977"/>
    <n v="6270.4079999999976"/>
  </r>
  <r>
    <n v="8760"/>
    <s v="MEZ"/>
    <x v="23"/>
    <n v="37"/>
    <x v="6"/>
    <n v="112"/>
    <n v="4144"/>
    <n v="4.1440000000000001"/>
    <n v="37"/>
    <s v="IBG 12000LM HEF ACL GND 480 AZ10 40K 80CRI HLN360 DWH MEZ102144"/>
    <n v="68.7"/>
    <n v="2541.9"/>
    <n v="2.5419"/>
    <n v="1602.1"/>
    <n v="1.6021000000000001"/>
    <n v="14034.396000000001"/>
  </r>
  <r>
    <n v="8760"/>
    <s v="MEZ"/>
    <x v="24"/>
    <n v="2"/>
    <x v="7"/>
    <n v="59"/>
    <n v="118"/>
    <n v="0.11799999999999999"/>
    <n v="2"/>
    <s v="ZL1N L48 7000LM FST MVOLT 40K 80CRI WH"/>
    <n v="52.07"/>
    <n v="104.14"/>
    <n v="0.10414"/>
    <n v="13.86"/>
    <n v="1.3859999999999997E-2"/>
    <n v="121.41359999999997"/>
  </r>
  <r>
    <n v="8760"/>
    <s v="RECEIVING DOCK"/>
    <x v="25"/>
    <n v="40"/>
    <x v="8"/>
    <n v="89"/>
    <n v="3560"/>
    <n v="3.56"/>
    <n v="41"/>
    <s v="IBG 12000LM HEF ACL GND 277 AZ10 40K 80CRI DWH"/>
    <n v="68.7"/>
    <n v="2816.7000000000003"/>
    <n v="2.8167000000000004"/>
    <n v="743.29999999999973"/>
    <n v="0.74329999999999963"/>
    <n v="6511.3079999999964"/>
  </r>
  <r>
    <n v="8760"/>
    <s v="RECEIVING DOCK"/>
    <x v="26"/>
    <n v="14"/>
    <x v="9"/>
    <n v="59"/>
    <n v="826"/>
    <n v="0.82599999999999996"/>
    <n v="14"/>
    <s v="ZL1N L48 7000LM FST MVOLT 40K 80CRI WH"/>
    <n v="52.07"/>
    <n v="728.98"/>
    <n v="0.72898000000000007"/>
    <n v="97.019999999999982"/>
    <n v="9.7019999999999884E-2"/>
    <n v="849.89519999999902"/>
  </r>
  <r>
    <n v="8760"/>
    <s v="RECEIVING DOCK"/>
    <x v="27"/>
    <n v="2"/>
    <x v="3"/>
    <n v="188"/>
    <n v="376"/>
    <n v="0.376"/>
    <n v="2"/>
    <s v="IBG 12000LM HEF ACL GND 480 AZ10 40K 80CRI HLN360 DWH MEZ102144"/>
    <n v="68.7"/>
    <n v="137.4"/>
    <n v="0.13739999999999999"/>
    <n v="238.6"/>
    <n v="0.23860000000000001"/>
    <n v="2090.136"/>
  </r>
  <r>
    <n v="8760"/>
    <s v="RECEIVING DOCK"/>
    <x v="4"/>
    <n v="3"/>
    <x v="3"/>
    <n v="188"/>
    <n v="564"/>
    <n v="0.56399999999999995"/>
    <n v="3"/>
    <s v="IBG 12000LM HEF ACL GND 480 AZ10 40K 80CRI HLN360 DWH MEZ102144"/>
    <n v="68.7"/>
    <n v="206.10000000000002"/>
    <n v="0.20610000000000003"/>
    <n v="357.9"/>
    <n v="0.35789999999999988"/>
    <n v="3135.2039999999988"/>
  </r>
  <r>
    <n v="8760"/>
    <s v="RECEIVING DOCK"/>
    <x v="28"/>
    <n v="3"/>
    <x v="10"/>
    <n v="59"/>
    <n v="177"/>
    <n v="0.17699999999999999"/>
    <n v="3"/>
    <s v="ZL1N L48 7000LM FST MVOLT 40K 80CRI WH"/>
    <n v="52.07"/>
    <n v="156.21"/>
    <n v="0.15621000000000002"/>
    <n v="20.789999999999992"/>
    <n v="2.0789999999999975E-2"/>
    <n v="182.12039999999979"/>
  </r>
  <r>
    <n v="8760"/>
    <s v="RECEIVING DOCK"/>
    <x v="23"/>
    <n v="2"/>
    <x v="6"/>
    <n v="112"/>
    <n v="224"/>
    <n v="0.224"/>
    <n v="2"/>
    <s v="IBG 12000LM HEF ACL GND 480 AZ10 40K 80CRI HLN360 DWH MEZ102144"/>
    <n v="68.7"/>
    <n v="137.4"/>
    <n v="0.13739999999999999"/>
    <n v="86.6"/>
    <n v="8.660000000000001E-2"/>
    <n v="758.6160000000001"/>
  </r>
  <r>
    <n v="8760"/>
    <s v="SHIPPING DOCK"/>
    <x v="25"/>
    <n v="25"/>
    <x v="8"/>
    <n v="89"/>
    <n v="2225"/>
    <n v="2.2250000000000001"/>
    <n v="16"/>
    <s v="ZL1N L48 7000LM FST MVOLT 40K 80CRI WH"/>
    <n v="52.07"/>
    <n v="833.12"/>
    <n v="0.83311999999999997"/>
    <n v="1391.88"/>
    <n v="1.39188"/>
    <n v="12192.8688"/>
  </r>
  <r>
    <n v="8760"/>
    <s v="SHIPPING DOCK"/>
    <x v="26"/>
    <n v="16"/>
    <x v="9"/>
    <n v="59"/>
    <n v="944"/>
    <n v="0.94399999999999995"/>
    <n v="16"/>
    <s v="ZL1N L48 7000LM FST MVOLT 40K 80CRI WH"/>
    <n v="52.07"/>
    <n v="833.12"/>
    <n v="0.83311999999999997"/>
    <n v="110.88"/>
    <n v="0.11087999999999998"/>
    <n v="971.30879999999979"/>
  </r>
  <r>
    <n v="8760"/>
    <s v="SHIPPING DOCK"/>
    <x v="23"/>
    <n v="11"/>
    <x v="6"/>
    <n v="112"/>
    <n v="1232"/>
    <n v="1.232"/>
    <n v="11"/>
    <s v="IBG 12000LM HEF ACL GND 480 AZ10 40K 80CRI HLN360 DWH MEZ102144"/>
    <n v="68.7"/>
    <n v="755.7"/>
    <n v="0.75570000000000004"/>
    <n v="476.29999999999995"/>
    <n v="0.47629999999999995"/>
    <n v="4172.3879999999999"/>
  </r>
  <r>
    <n v="8760"/>
    <s v="SHIPPING DOCK"/>
    <x v="5"/>
    <n v="5"/>
    <x v="3"/>
    <n v="188"/>
    <n v="940"/>
    <n v="0.94"/>
    <n v="5"/>
    <s v="IBG 12000LM HEF ACL GND 480 AZ10 40K 80CRI HLN360 DWH MEZ102144"/>
    <n v="68.7"/>
    <n v="343.5"/>
    <n v="0.34350000000000003"/>
    <n v="596.5"/>
    <n v="0.59649999999999992"/>
    <n v="5225.3399999999992"/>
  </r>
  <r>
    <n v="8760"/>
    <s v="RISER ROOM"/>
    <x v="23"/>
    <n v="6"/>
    <x v="6"/>
    <n v="112"/>
    <n v="672"/>
    <n v="0.67200000000000004"/>
    <n v="6"/>
    <s v="IBG 12000LM HEF ACL GND 480 AZ10 40K 80CRI HLN360 DWH MEZ102144"/>
    <n v="68.7"/>
    <n v="412.20000000000005"/>
    <n v="0.41220000000000007"/>
    <n v="259.79999999999995"/>
    <n v="0.25979999999999998"/>
    <n v="2275.848"/>
  </r>
  <r>
    <n v="8760"/>
    <s v="RISER ROOM"/>
    <x v="28"/>
    <n v="3"/>
    <x v="10"/>
    <n v="59"/>
    <n v="177"/>
    <n v="0.17699999999999999"/>
    <n v="3"/>
    <s v="MRSL L96 3500LM 840"/>
    <n v="25.12"/>
    <n v="75.36"/>
    <n v="7.5359999999999996E-2"/>
    <n v="101.64"/>
    <n v="0.10163999999999999"/>
    <n v="890.3664"/>
  </r>
  <r>
    <n v="8760"/>
    <s v="RISER ROOM"/>
    <x v="29"/>
    <n v="1"/>
    <x v="10"/>
    <n v="59"/>
    <n v="59"/>
    <n v="5.8999999999999997E-2"/>
    <n v="1"/>
    <s v="ZL1N L48 7000LM FST MVOLT 40K 80CRI WH"/>
    <n v="52.07"/>
    <n v="52.07"/>
    <n v="5.2069999999999998E-2"/>
    <n v="6.93"/>
    <n v="6.9299999999999987E-3"/>
    <n v="60.706799999999987"/>
  </r>
  <r>
    <n v="8760"/>
    <s v="BATTERY MAINTENCE"/>
    <x v="0"/>
    <n v="42"/>
    <x v="0"/>
    <n v="400"/>
    <n v="16800"/>
    <n v="16.8"/>
    <n v="14"/>
    <s v="ZL1N L48 7000LM FST MVOLT 40K 80CRI WH"/>
    <n v="52.07"/>
    <n v="728.98"/>
    <n v="0.72898000000000007"/>
    <n v="16071.02"/>
    <n v="16.071020000000001"/>
    <n v="140782.13520000002"/>
  </r>
  <r>
    <n v="8760"/>
    <s v="BATTERY MAINTENCE"/>
    <x v="1"/>
    <n v="7"/>
    <x v="0"/>
    <n v="400"/>
    <n v="2800"/>
    <n v="2.8"/>
    <n v="7"/>
    <s v="IBG 30000LM HEF ACL GND 480 AZ10 40K 80CRI DWH"/>
    <n v="169.8"/>
    <n v="1188.6000000000001"/>
    <n v="1.1886000000000001"/>
    <n v="1611.3999999999999"/>
    <n v="1.6113999999999997"/>
    <n v="14115.863999999998"/>
  </r>
  <r>
    <n v="8760"/>
    <s v="BATTERY MAINTENCE"/>
    <x v="25"/>
    <n v="2"/>
    <x v="8"/>
    <n v="89"/>
    <n v="178"/>
    <n v="0.17799999999999999"/>
    <n v="2"/>
    <s v="IBG 12000LM HEF ACL GND 277 AZ10 40K 80CRI DWH"/>
    <n v="68.7"/>
    <n v="137.4"/>
    <n v="0.13739999999999999"/>
    <n v="40.599999999999994"/>
    <n v="4.0599999999999997E-2"/>
    <n v="355.65599999999995"/>
  </r>
  <r>
    <n v="8760"/>
    <s v="BATTERY MAINTENCE"/>
    <x v="23"/>
    <n v="8"/>
    <x v="6"/>
    <n v="112"/>
    <n v="896"/>
    <n v="0.89600000000000002"/>
    <n v="8"/>
    <s v="IBG 12000LM HEF ACL GND 480 AZ10 40K 80CRI HLN360 DWH MEZ102144"/>
    <n v="68.7"/>
    <n v="549.6"/>
    <n v="0.54959999999999998"/>
    <n v="346.4"/>
    <n v="0.34640000000000004"/>
    <n v="3034.4640000000004"/>
  </r>
  <r>
    <n v="8760"/>
    <s v="BATTERY MAINTENCE"/>
    <x v="4"/>
    <n v="3"/>
    <x v="3"/>
    <n v="188"/>
    <n v="564"/>
    <n v="0.56399999999999995"/>
    <n v="3"/>
    <s v="IBG 12000LM HEF ACL GND 480 AZ10 40K 80CRI HLN360 DWH MEZ102144"/>
    <n v="68.7"/>
    <n v="206.10000000000002"/>
    <n v="0.20610000000000003"/>
    <n v="357.9"/>
    <n v="0.35789999999999988"/>
    <n v="3135.2039999999988"/>
  </r>
  <r>
    <n v="8760"/>
    <s v="PERSONEL OFFICE"/>
    <x v="25"/>
    <n v="170"/>
    <x v="8"/>
    <n v="89"/>
    <n v="15130"/>
    <n v="15.13"/>
    <n v="113"/>
    <s v="ZL1N L48 7000LM FST MVOLT 40K 80CRI WH"/>
    <n v="52.07"/>
    <n v="5883.91"/>
    <n v="5.8839100000000002"/>
    <n v="9246.09"/>
    <n v="9.2460900000000006"/>
    <n v="80995.748400000011"/>
  </r>
  <r>
    <n v="8760"/>
    <s v="PERSONEL OFFICE"/>
    <x v="26"/>
    <n v="34"/>
    <x v="9"/>
    <n v="59"/>
    <n v="2006"/>
    <n v="2.0059999999999998"/>
    <n v="34"/>
    <s v="MRSL L96 3500LM 840"/>
    <n v="25.12"/>
    <n v="854.08"/>
    <n v="0.85408000000000006"/>
    <n v="1151.92"/>
    <n v="1.1519199999999996"/>
    <n v="10090.819199999996"/>
  </r>
  <r>
    <n v="8760"/>
    <s v="PERSONEL OFFICE"/>
    <x v="30"/>
    <n v="42"/>
    <x v="8"/>
    <n v="89"/>
    <n v="3738"/>
    <n v="3.738"/>
    <n v="43"/>
    <s v="IBG 12000LM HEF ACL GND 277 AZ10 40K 80CRI DWH"/>
    <n v="68.7"/>
    <n v="2954.1"/>
    <n v="2.9540999999999999"/>
    <n v="783.90000000000009"/>
    <n v="0.78390000000000004"/>
    <n v="6866.9639999999999"/>
  </r>
  <r>
    <n v="8760"/>
    <s v="PERSONEL OFFICE"/>
    <x v="24"/>
    <n v="16"/>
    <x v="7"/>
    <n v="59"/>
    <n v="944"/>
    <n v="0.94399999999999995"/>
    <n v="16"/>
    <s v="ZL1N L48 7000LM FST MVOLT 40K 80CRI WH"/>
    <n v="52.07"/>
    <n v="833.12"/>
    <n v="0.83311999999999997"/>
    <n v="110.88"/>
    <n v="0.11087999999999998"/>
    <n v="971.30879999999979"/>
  </r>
  <r>
    <n v="8760"/>
    <s v="PERSONEL OFFICE"/>
    <x v="31"/>
    <n v="5"/>
    <x v="11"/>
    <n v="31"/>
    <n v="155"/>
    <n v="0.155"/>
    <n v="5"/>
    <s v="MRSL L96 3500LM 840"/>
    <n v="25.12"/>
    <n v="125.60000000000001"/>
    <n v="0.12560000000000002"/>
    <n v="29.399999999999991"/>
    <n v="2.9399999999999982E-2"/>
    <n v="257.54399999999981"/>
  </r>
  <r>
    <n v="8760"/>
    <s v="PERSONEL OFFICE"/>
    <x v="32"/>
    <n v="9"/>
    <x v="3"/>
    <n v="188"/>
    <n v="1692"/>
    <n v="1.6919999999999999"/>
    <n v="9"/>
    <s v="ZL1N L48 7000LM FST MVOLT 40K 80CRI WH"/>
    <n v="52.07"/>
    <n v="468.63"/>
    <n v="0.46862999999999999"/>
    <n v="1223.3699999999999"/>
    <n v="1.2233700000000001"/>
    <n v="10716.7212"/>
  </r>
  <r>
    <n v="8760"/>
    <s v="PERSONEL OFFICE"/>
    <x v="27"/>
    <n v="1"/>
    <x v="3"/>
    <n v="188"/>
    <n v="188"/>
    <n v="0.188"/>
    <n v="1"/>
    <s v="IBG 12000LM HEF ACL GND 480 AZ10 40K 80CRI HLN360 DWH MEZ102144"/>
    <n v="68.7"/>
    <n v="68.7"/>
    <n v="6.8699999999999997E-2"/>
    <n v="119.3"/>
    <n v="0.1193"/>
    <n v="1045.0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6" firstHeaderRow="1" firstDataRow="1" firstDataCol="1"/>
  <pivotFields count="16">
    <pivotField showAll="0"/>
    <pivotField showAll="0"/>
    <pivotField showAll="0">
      <items count="34">
        <item x="25"/>
        <item x="24"/>
        <item x="30"/>
        <item x="31"/>
        <item x="26"/>
        <item x="0"/>
        <item x="16"/>
        <item x="12"/>
        <item x="15"/>
        <item x="10"/>
        <item x="3"/>
        <item x="18"/>
        <item x="19"/>
        <item x="20"/>
        <item x="1"/>
        <item x="13"/>
        <item x="14"/>
        <item x="17"/>
        <item x="22"/>
        <item x="21"/>
        <item x="29"/>
        <item x="23"/>
        <item x="28"/>
        <item x="4"/>
        <item x="5"/>
        <item x="2"/>
        <item x="11"/>
        <item x="7"/>
        <item x="27"/>
        <item x="8"/>
        <item x="9"/>
        <item x="32"/>
        <item x="6"/>
        <item t="default"/>
      </items>
    </pivotField>
    <pivotField showAll="0"/>
    <pivotField axis="axisRow" showAll="0">
      <items count="13">
        <item x="2"/>
        <item x="3"/>
        <item x="1"/>
        <item x="9"/>
        <item x="5"/>
        <item x="4"/>
        <item x="11"/>
        <item x="7"/>
        <item x="8"/>
        <item x="0"/>
        <item x="10"/>
        <item x="6"/>
        <item t="default"/>
      </items>
    </pivotField>
    <pivotField dataField="1" showAll="0"/>
    <pivotField showAll="0"/>
    <pivotField showAll="0"/>
    <pivotField showAll="0"/>
    <pivotField showAll="0"/>
    <pivotField showAll="0"/>
    <pivotField showAll="0"/>
    <pivotField showAll="0"/>
    <pivotField numFmtId="169" showAll="0"/>
    <pivotField numFmtId="169" showAll="0"/>
    <pivotField numFmtId="169" showAll="0"/>
  </pivotFields>
  <rowFields count="1">
    <field x="4"/>
  </rowFields>
  <rowItems count="13">
    <i>
      <x/>
    </i>
    <i>
      <x v="1"/>
    </i>
    <i>
      <x v="2"/>
    </i>
    <i>
      <x v="3"/>
    </i>
    <i>
      <x v="4"/>
    </i>
    <i>
      <x v="5"/>
    </i>
    <i>
      <x v="6"/>
    </i>
    <i>
      <x v="7"/>
    </i>
    <i>
      <x v="8"/>
    </i>
    <i>
      <x v="9"/>
    </i>
    <i>
      <x v="10"/>
    </i>
    <i>
      <x v="11"/>
    </i>
    <i t="grand">
      <x/>
    </i>
  </rowItems>
  <colItems count="1">
    <i/>
  </colItems>
  <dataFields count="1">
    <dataField name="Average of WATTS" fld="5" subtotal="average"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FFC9"/>
  </sheetPr>
  <dimension ref="A1:P381"/>
  <sheetViews>
    <sheetView tabSelected="1" topLeftCell="A149" zoomScaleNormal="100" zoomScalePageLayoutView="110" workbookViewId="0">
      <selection activeCell="J136" sqref="J136"/>
    </sheetView>
  </sheetViews>
  <sheetFormatPr defaultRowHeight="12.75"/>
  <cols>
    <col min="1" max="1" width="2.42578125" style="196" customWidth="1"/>
    <col min="2" max="2" width="18.140625" style="14" customWidth="1"/>
    <col min="3" max="3" width="38.7109375" style="1" customWidth="1"/>
    <col min="4" max="4" width="17" style="1" customWidth="1"/>
    <col min="5" max="5" width="11.140625" style="9" bestFit="1" customWidth="1"/>
    <col min="6" max="6" width="14" style="9" customWidth="1"/>
    <col min="7" max="7" width="15" style="9" customWidth="1"/>
    <col min="8" max="8" width="16.140625" style="1" customWidth="1"/>
    <col min="9" max="9" width="14.42578125" style="1" customWidth="1"/>
    <col min="10" max="10" width="12" style="1" customWidth="1"/>
    <col min="11" max="12" width="13.42578125" style="1" customWidth="1"/>
    <col min="13" max="13" width="24.140625" style="1" bestFit="1" customWidth="1"/>
    <col min="14" max="14" width="19.85546875" style="1" bestFit="1" customWidth="1"/>
    <col min="15" max="15" width="13.42578125" style="1" customWidth="1"/>
    <col min="16" max="16" width="11.5703125" style="1" customWidth="1"/>
    <col min="17" max="17" width="10.140625" style="1" bestFit="1" customWidth="1"/>
    <col min="18" max="16384" width="9.140625" style="1"/>
  </cols>
  <sheetData>
    <row r="1" spans="1:15" ht="22.5" customHeight="1">
      <c r="A1" s="195"/>
      <c r="B1" s="35" t="s">
        <v>0</v>
      </c>
      <c r="C1" s="21"/>
      <c r="D1" s="21"/>
      <c r="E1" s="21"/>
      <c r="F1" s="21"/>
      <c r="G1" s="21"/>
      <c r="H1" s="21"/>
      <c r="I1" s="21"/>
    </row>
    <row r="2" spans="1:15" ht="26.25" customHeight="1">
      <c r="B2" s="202" t="s">
        <v>1</v>
      </c>
      <c r="C2" s="209"/>
      <c r="D2" s="209"/>
      <c r="E2" s="209"/>
      <c r="F2" s="208" t="s">
        <v>2</v>
      </c>
      <c r="G2" s="208"/>
      <c r="H2" s="209"/>
      <c r="I2" s="209"/>
      <c r="J2" s="209"/>
      <c r="K2" s="79"/>
      <c r="L2" s="79"/>
      <c r="M2" s="79"/>
      <c r="N2" s="79"/>
      <c r="O2" s="79"/>
    </row>
    <row r="3" spans="1:15" ht="26.25" customHeight="1">
      <c r="B3" s="202" t="s">
        <v>3</v>
      </c>
      <c r="C3" s="209"/>
      <c r="D3" s="209"/>
      <c r="E3" s="209"/>
      <c r="F3" s="208" t="s">
        <v>4</v>
      </c>
      <c r="G3" s="208"/>
      <c r="H3" s="209"/>
      <c r="I3" s="209"/>
      <c r="J3" s="209"/>
      <c r="K3" s="79"/>
      <c r="L3" s="79"/>
      <c r="M3" s="79"/>
      <c r="N3" s="79"/>
      <c r="O3" s="79"/>
    </row>
    <row r="4" spans="1:15" ht="26.25" customHeight="1">
      <c r="B4" s="202" t="s">
        <v>5</v>
      </c>
      <c r="C4" s="209"/>
      <c r="D4" s="209"/>
      <c r="E4" s="209"/>
      <c r="F4" s="208" t="s">
        <v>6</v>
      </c>
      <c r="G4" s="208"/>
      <c r="H4" s="209"/>
      <c r="I4" s="209"/>
      <c r="J4" s="209"/>
      <c r="K4" s="78"/>
      <c r="L4" s="78"/>
      <c r="M4" s="78"/>
      <c r="N4" s="78"/>
      <c r="O4" s="78"/>
    </row>
    <row r="5" spans="1:15" ht="43.5" customHeight="1">
      <c r="B5" s="202" t="s">
        <v>7</v>
      </c>
      <c r="C5" s="209"/>
      <c r="D5" s="209"/>
      <c r="E5" s="209"/>
      <c r="F5" s="1"/>
      <c r="G5" s="89" t="s">
        <v>8</v>
      </c>
      <c r="H5" s="122"/>
      <c r="I5" s="90" t="s">
        <v>9</v>
      </c>
      <c r="J5" s="123"/>
    </row>
    <row r="6" spans="1:15" ht="15">
      <c r="B6" s="107"/>
      <c r="C6" s="78"/>
      <c r="D6" s="78"/>
      <c r="E6" s="78"/>
      <c r="F6" s="1"/>
      <c r="G6" s="90"/>
      <c r="H6" s="108"/>
      <c r="I6" s="90"/>
      <c r="J6" s="109"/>
    </row>
    <row r="7" spans="1:15" ht="21">
      <c r="B7" s="214" t="s">
        <v>10</v>
      </c>
      <c r="C7" s="214"/>
      <c r="D7" s="102">
        <f>ROUNDDOWN(MIN(C351:C353),0)</f>
        <v>0</v>
      </c>
      <c r="G7" s="40" t="s">
        <v>11</v>
      </c>
    </row>
    <row r="8" spans="1:15" ht="21">
      <c r="B8" s="95"/>
      <c r="C8" s="95"/>
      <c r="D8" s="96"/>
      <c r="G8" s="40" t="s">
        <v>12</v>
      </c>
    </row>
    <row r="9" spans="1:15" ht="15.75">
      <c r="B9" s="98" t="s">
        <v>13</v>
      </c>
      <c r="C9" s="51"/>
      <c r="D9" s="48"/>
      <c r="F9" s="119" t="s">
        <v>14</v>
      </c>
      <c r="G9" s="91"/>
      <c r="J9" s="92"/>
    </row>
    <row r="10" spans="1:15">
      <c r="B10" s="164" t="s">
        <v>15</v>
      </c>
      <c r="D10" s="97" t="e">
        <f>(D13)*C347*VLOOKUP(C5,D340:L360,4,FALSE)*VLOOKUP(C5,D340:L360,2,FALSE)</f>
        <v>#N/A</v>
      </c>
      <c r="F10" s="212" t="s">
        <v>16</v>
      </c>
      <c r="G10" s="212"/>
      <c r="H10" s="212"/>
      <c r="I10" s="212"/>
      <c r="J10" s="101">
        <f>H331</f>
        <v>0</v>
      </c>
    </row>
    <row r="11" spans="1:15">
      <c r="B11" s="212" t="s">
        <v>17</v>
      </c>
      <c r="C11" s="212"/>
      <c r="D11" s="97">
        <f>F331</f>
        <v>0</v>
      </c>
      <c r="F11" s="210" t="s">
        <v>18</v>
      </c>
      <c r="G11" s="210"/>
      <c r="H11" s="210"/>
      <c r="I11" s="210"/>
      <c r="J11" s="114">
        <f>IF(OR(H4=M341,H4=M342),J10*(VLOOKUP(C5,D340:L360,3,FALSE)-1),0)*C347-IF(C4=N342,J10*C347*VLOOKUP(C5,D340:L360,5,FALSE),IF(OR(C4=N343,C4=N345),J10*C347*VLOOKUP(C5,D340:L360,6,FALSE),0))</f>
        <v>0</v>
      </c>
    </row>
    <row r="12" spans="1:15" ht="13.5" thickBot="1">
      <c r="B12" s="210" t="s">
        <v>19</v>
      </c>
      <c r="C12" s="210"/>
      <c r="D12" s="111">
        <f>IF(OR(H4=M341,H4=M342),(F331)*C347*(VLOOKUP(C5,D340:L360,4,FALSE)-1)*VLOOKUP(C5,D340:L360,2,FALSE),0)</f>
        <v>0</v>
      </c>
      <c r="F12" s="210" t="s">
        <v>20</v>
      </c>
      <c r="G12" s="210"/>
      <c r="H12" s="210"/>
      <c r="I12" s="210"/>
      <c r="J12" s="115">
        <f>SUM(J10:J11)</f>
        <v>0</v>
      </c>
    </row>
    <row r="13" spans="1:15" ht="14.25" thickTop="1" thickBot="1">
      <c r="B13" s="211" t="s">
        <v>21</v>
      </c>
      <c r="C13" s="211"/>
      <c r="D13" s="112">
        <f>SUM(D11:D12)</f>
        <v>0</v>
      </c>
      <c r="F13" s="211" t="s">
        <v>22</v>
      </c>
      <c r="G13" s="211"/>
      <c r="H13" s="211"/>
      <c r="I13" s="211"/>
      <c r="J13" s="30">
        <f>IF(C4=N341,J10*C347*VLOOKUP(C5,D340:L360,7,FALSE)*-1/10.37,0)</f>
        <v>0</v>
      </c>
    </row>
    <row r="14" spans="1:15" ht="13.5" thickTop="1">
      <c r="B14" s="1"/>
      <c r="F14" s="203"/>
      <c r="G14" s="203"/>
      <c r="H14" s="203"/>
      <c r="I14" s="203"/>
      <c r="J14" s="52"/>
    </row>
    <row r="15" spans="1:15">
      <c r="B15" s="53" t="s">
        <v>23</v>
      </c>
      <c r="F15" s="53" t="s">
        <v>24</v>
      </c>
      <c r="G15" s="203"/>
      <c r="H15" s="28"/>
    </row>
    <row r="16" spans="1:15">
      <c r="B16" s="212" t="s">
        <v>25</v>
      </c>
      <c r="C16" s="212"/>
      <c r="D16" s="99">
        <f>J12*H5</f>
        <v>0</v>
      </c>
      <c r="F16" s="212" t="s">
        <v>26</v>
      </c>
      <c r="G16" s="212"/>
      <c r="H16" s="212"/>
      <c r="I16" s="212"/>
      <c r="J16" s="100" t="e">
        <f>D21/D20</f>
        <v>#DIV/0!</v>
      </c>
    </row>
    <row r="17" spans="1:10" ht="12.75" customHeight="1">
      <c r="B17" s="210" t="s">
        <v>27</v>
      </c>
      <c r="C17" s="210"/>
      <c r="D17" s="113">
        <f>J13*J5</f>
        <v>0</v>
      </c>
      <c r="F17" s="210" t="s">
        <v>28</v>
      </c>
      <c r="G17" s="210"/>
      <c r="H17" s="210"/>
      <c r="I17" s="210"/>
      <c r="J17" s="29" t="e">
        <f>(D21-D7)/D20</f>
        <v>#DIV/0!</v>
      </c>
    </row>
    <row r="18" spans="1:10" ht="13.5" customHeight="1">
      <c r="B18" s="210" t="s">
        <v>29</v>
      </c>
      <c r="C18" s="210"/>
      <c r="D18" s="116">
        <v>0</v>
      </c>
      <c r="F18" s="210" t="s">
        <v>30</v>
      </c>
      <c r="G18" s="210"/>
      <c r="H18" s="210"/>
      <c r="I18" s="210"/>
      <c r="J18" s="45" t="e">
        <f>D7/D21</f>
        <v>#DIV/0!</v>
      </c>
    </row>
    <row r="19" spans="1:10" ht="13.5" customHeight="1">
      <c r="B19" s="210" t="s">
        <v>31</v>
      </c>
      <c r="C19" s="210"/>
      <c r="D19" s="116">
        <v>0</v>
      </c>
      <c r="F19" s="211" t="s">
        <v>32</v>
      </c>
      <c r="G19" s="211"/>
      <c r="H19" s="62"/>
      <c r="I19" s="62"/>
      <c r="J19" s="118" t="e">
        <f>VLOOKUP(C5,D341:L360,8,FALSE)</f>
        <v>#N/A</v>
      </c>
    </row>
    <row r="20" spans="1:10" ht="12.75" customHeight="1" thickBot="1">
      <c r="B20" s="210" t="s">
        <v>33</v>
      </c>
      <c r="C20" s="210"/>
      <c r="D20" s="49">
        <f>SUM(D16:D18)-D19</f>
        <v>0</v>
      </c>
      <c r="F20" s="203"/>
      <c r="G20" s="203"/>
      <c r="J20" s="52"/>
    </row>
    <row r="21" spans="1:10" ht="13.5" thickTop="1">
      <c r="B21" s="213" t="s">
        <v>34</v>
      </c>
      <c r="C21" s="213"/>
      <c r="D21" s="117">
        <f>J231</f>
        <v>0</v>
      </c>
      <c r="F21" s="203"/>
      <c r="G21" s="203"/>
      <c r="J21" s="52"/>
    </row>
    <row r="22" spans="1:10">
      <c r="D22" s="191"/>
      <c r="F22" s="190"/>
      <c r="G22" s="203"/>
      <c r="J22" s="52"/>
    </row>
    <row r="23" spans="1:10" ht="22.5" customHeight="1">
      <c r="B23" s="121" t="s">
        <v>35</v>
      </c>
      <c r="F23" s="203"/>
      <c r="G23" s="203"/>
      <c r="J23" s="52"/>
    </row>
    <row r="24" spans="1:10" ht="30" customHeight="1">
      <c r="A24" s="197">
        <v>1</v>
      </c>
      <c r="B24" s="215" t="s">
        <v>36</v>
      </c>
      <c r="C24" s="215"/>
      <c r="D24" s="215"/>
      <c r="E24" s="215"/>
      <c r="F24" s="215"/>
      <c r="G24" s="215"/>
      <c r="H24" s="215"/>
      <c r="I24" s="215"/>
      <c r="J24" s="215"/>
    </row>
    <row r="25" spans="1:10">
      <c r="A25" s="197">
        <v>2</v>
      </c>
      <c r="B25" s="216" t="s">
        <v>37</v>
      </c>
      <c r="C25" s="216"/>
      <c r="D25" s="216"/>
      <c r="E25" s="216"/>
      <c r="F25" s="216"/>
      <c r="G25" s="216"/>
      <c r="H25" s="216"/>
      <c r="I25" s="216"/>
      <c r="J25" s="216"/>
    </row>
    <row r="26" spans="1:10">
      <c r="A26" s="197">
        <v>3</v>
      </c>
      <c r="B26" s="216" t="s">
        <v>38</v>
      </c>
      <c r="C26" s="216"/>
      <c r="D26" s="216"/>
      <c r="E26" s="216"/>
      <c r="F26" s="216"/>
      <c r="G26" s="216"/>
      <c r="H26" s="216"/>
      <c r="I26" s="216"/>
      <c r="J26" s="216"/>
    </row>
    <row r="27" spans="1:10">
      <c r="A27" s="197">
        <v>4</v>
      </c>
      <c r="B27" s="216" t="s">
        <v>39</v>
      </c>
      <c r="C27" s="216"/>
      <c r="D27" s="216"/>
      <c r="E27" s="216"/>
      <c r="F27" s="216"/>
      <c r="G27" s="216"/>
      <c r="H27" s="216"/>
      <c r="I27" s="216"/>
      <c r="J27" s="216"/>
    </row>
    <row r="28" spans="1:10">
      <c r="A28" s="197">
        <v>5</v>
      </c>
      <c r="B28" s="14" t="s">
        <v>40</v>
      </c>
      <c r="F28" s="203"/>
      <c r="G28" s="203"/>
      <c r="J28" s="52"/>
    </row>
    <row r="29" spans="1:10">
      <c r="A29" s="197">
        <v>6</v>
      </c>
      <c r="B29" s="14" t="s">
        <v>250</v>
      </c>
      <c r="F29" s="203"/>
      <c r="G29" s="203"/>
      <c r="J29" s="52"/>
    </row>
    <row r="30" spans="1:10">
      <c r="A30" s="197">
        <v>7</v>
      </c>
      <c r="B30" s="14" t="s">
        <v>253</v>
      </c>
      <c r="F30" s="203"/>
      <c r="G30" s="203"/>
      <c r="J30" s="52"/>
    </row>
    <row r="31" spans="1:10">
      <c r="A31" s="197"/>
      <c r="F31" s="203"/>
      <c r="G31" s="203"/>
      <c r="J31" s="52"/>
    </row>
    <row r="32" spans="1:10">
      <c r="A32" s="197"/>
      <c r="F32" s="203"/>
      <c r="G32" s="203"/>
      <c r="J32" s="52"/>
    </row>
    <row r="33" spans="1:15" ht="22.5" customHeight="1">
      <c r="B33" s="10" t="s">
        <v>41</v>
      </c>
      <c r="G33" s="193"/>
    </row>
    <row r="34" spans="1:15">
      <c r="B34" s="11"/>
      <c r="C34" s="11"/>
      <c r="D34" s="2"/>
      <c r="E34" s="2" t="s">
        <v>42</v>
      </c>
      <c r="F34" s="2" t="s">
        <v>43</v>
      </c>
      <c r="G34" s="2" t="s">
        <v>44</v>
      </c>
      <c r="H34" s="2" t="s">
        <v>45</v>
      </c>
      <c r="I34" s="2" t="s">
        <v>46</v>
      </c>
      <c r="J34" s="2" t="s">
        <v>47</v>
      </c>
    </row>
    <row r="35" spans="1:15">
      <c r="B35" s="12" t="s">
        <v>48</v>
      </c>
      <c r="C35" s="12" t="s">
        <v>49</v>
      </c>
      <c r="D35" s="3" t="s">
        <v>50</v>
      </c>
      <c r="E35" s="3" t="s">
        <v>51</v>
      </c>
      <c r="F35" s="3" t="s">
        <v>52</v>
      </c>
      <c r="G35" s="3" t="s">
        <v>53</v>
      </c>
      <c r="H35" s="3" t="s">
        <v>54</v>
      </c>
      <c r="I35" s="3" t="s">
        <v>55</v>
      </c>
      <c r="J35" s="3" t="s">
        <v>56</v>
      </c>
      <c r="K35" s="106"/>
      <c r="L35" s="192"/>
      <c r="M35" s="106"/>
      <c r="N35" s="106"/>
      <c r="O35" s="106"/>
    </row>
    <row r="36" spans="1:15" ht="26.25" customHeight="1">
      <c r="A36" s="197">
        <v>1</v>
      </c>
      <c r="B36" s="126"/>
      <c r="C36" s="126"/>
      <c r="D36" s="127"/>
      <c r="E36" s="127"/>
      <c r="F36" s="22">
        <f>D36*E36/1000</f>
        <v>0</v>
      </c>
      <c r="G36" s="136"/>
      <c r="H36" s="127"/>
      <c r="I36" s="23">
        <f>F36*H36</f>
        <v>0</v>
      </c>
      <c r="J36" s="137"/>
      <c r="K36" s="106"/>
      <c r="L36" s="106"/>
      <c r="M36" s="106"/>
      <c r="N36" s="106"/>
      <c r="O36" s="106"/>
    </row>
    <row r="37" spans="1:15" ht="26.25" customHeight="1">
      <c r="A37" s="197">
        <v>2</v>
      </c>
      <c r="B37" s="126"/>
      <c r="C37" s="126"/>
      <c r="D37" s="127"/>
      <c r="E37" s="127"/>
      <c r="F37" s="22">
        <f t="shared" ref="F37:F100" si="0">D37*E37/1000</f>
        <v>0</v>
      </c>
      <c r="G37" s="136"/>
      <c r="H37" s="127"/>
      <c r="I37" s="23">
        <f t="shared" ref="I37:I100" si="1">F37*H37</f>
        <v>0</v>
      </c>
      <c r="J37" s="137"/>
      <c r="K37" s="106"/>
      <c r="L37" s="106"/>
      <c r="M37" s="106"/>
      <c r="N37" s="106"/>
      <c r="O37" s="106"/>
    </row>
    <row r="38" spans="1:15" ht="26.25" customHeight="1">
      <c r="A38" s="197">
        <v>3</v>
      </c>
      <c r="B38" s="126"/>
      <c r="C38" s="126"/>
      <c r="D38" s="127"/>
      <c r="E38" s="127"/>
      <c r="F38" s="22">
        <f t="shared" si="0"/>
        <v>0</v>
      </c>
      <c r="G38" s="136"/>
      <c r="H38" s="127"/>
      <c r="I38" s="23">
        <f t="shared" si="1"/>
        <v>0</v>
      </c>
      <c r="J38" s="137"/>
      <c r="K38" s="106"/>
      <c r="L38" s="106"/>
      <c r="M38" s="106"/>
      <c r="N38" s="106"/>
      <c r="O38" s="106"/>
    </row>
    <row r="39" spans="1:15" ht="26.25" customHeight="1">
      <c r="A39" s="197">
        <v>4</v>
      </c>
      <c r="B39" s="126"/>
      <c r="C39" s="126"/>
      <c r="D39" s="127"/>
      <c r="E39" s="127"/>
      <c r="F39" s="22">
        <f t="shared" si="0"/>
        <v>0</v>
      </c>
      <c r="G39" s="136"/>
      <c r="H39" s="127"/>
      <c r="I39" s="23">
        <f t="shared" si="1"/>
        <v>0</v>
      </c>
      <c r="J39" s="137"/>
      <c r="K39" s="106"/>
      <c r="L39" s="106"/>
      <c r="M39" s="106"/>
      <c r="N39" s="106"/>
      <c r="O39" s="106"/>
    </row>
    <row r="40" spans="1:15" ht="26.25" customHeight="1">
      <c r="A40" s="197">
        <v>5</v>
      </c>
      <c r="B40" s="126"/>
      <c r="C40" s="126"/>
      <c r="D40" s="127"/>
      <c r="E40" s="127"/>
      <c r="F40" s="22">
        <f t="shared" si="0"/>
        <v>0</v>
      </c>
      <c r="G40" s="136"/>
      <c r="H40" s="127"/>
      <c r="I40" s="23">
        <f t="shared" si="1"/>
        <v>0</v>
      </c>
      <c r="J40" s="137"/>
      <c r="K40" s="106"/>
      <c r="L40" s="106"/>
      <c r="M40" s="106"/>
      <c r="N40" s="106"/>
      <c r="O40" s="106"/>
    </row>
    <row r="41" spans="1:15" ht="26.25" customHeight="1">
      <c r="A41" s="197">
        <v>6</v>
      </c>
      <c r="B41" s="126"/>
      <c r="C41" s="126"/>
      <c r="D41" s="127"/>
      <c r="E41" s="127"/>
      <c r="F41" s="22">
        <f t="shared" si="0"/>
        <v>0</v>
      </c>
      <c r="G41" s="136"/>
      <c r="H41" s="127"/>
      <c r="I41" s="23">
        <f t="shared" si="1"/>
        <v>0</v>
      </c>
      <c r="J41" s="137"/>
      <c r="K41" s="106"/>
      <c r="L41" s="106"/>
      <c r="M41" s="106"/>
      <c r="N41" s="106"/>
      <c r="O41" s="106"/>
    </row>
    <row r="42" spans="1:15" ht="26.25" customHeight="1">
      <c r="A42" s="197">
        <v>7</v>
      </c>
      <c r="B42" s="126"/>
      <c r="C42" s="126"/>
      <c r="D42" s="127"/>
      <c r="E42" s="127"/>
      <c r="F42" s="22">
        <f t="shared" si="0"/>
        <v>0</v>
      </c>
      <c r="G42" s="136"/>
      <c r="H42" s="127"/>
      <c r="I42" s="23">
        <f t="shared" si="1"/>
        <v>0</v>
      </c>
      <c r="J42" s="137"/>
      <c r="K42" s="106"/>
      <c r="L42" s="106"/>
      <c r="M42" s="106"/>
      <c r="N42" s="106"/>
      <c r="O42" s="106"/>
    </row>
    <row r="43" spans="1:15" ht="26.25" customHeight="1">
      <c r="A43" s="197">
        <v>8</v>
      </c>
      <c r="B43" s="126"/>
      <c r="C43" s="126"/>
      <c r="D43" s="127"/>
      <c r="E43" s="127"/>
      <c r="F43" s="22">
        <f t="shared" si="0"/>
        <v>0</v>
      </c>
      <c r="G43" s="136"/>
      <c r="H43" s="127"/>
      <c r="I43" s="23">
        <f t="shared" si="1"/>
        <v>0</v>
      </c>
      <c r="J43" s="137"/>
      <c r="K43" s="106"/>
      <c r="L43" s="106"/>
      <c r="M43" s="106"/>
      <c r="N43" s="106"/>
      <c r="O43" s="106"/>
    </row>
    <row r="44" spans="1:15" ht="26.25" customHeight="1">
      <c r="A44" s="197">
        <v>9</v>
      </c>
      <c r="B44" s="126"/>
      <c r="C44" s="126"/>
      <c r="D44" s="127"/>
      <c r="E44" s="127"/>
      <c r="F44" s="22">
        <f t="shared" si="0"/>
        <v>0</v>
      </c>
      <c r="G44" s="136"/>
      <c r="H44" s="127"/>
      <c r="I44" s="23">
        <f t="shared" si="1"/>
        <v>0</v>
      </c>
      <c r="J44" s="137"/>
      <c r="K44" s="106"/>
      <c r="L44" s="106"/>
      <c r="M44" s="106"/>
      <c r="N44" s="106"/>
      <c r="O44" s="106"/>
    </row>
    <row r="45" spans="1:15" ht="26.25" customHeight="1">
      <c r="A45" s="197">
        <v>10</v>
      </c>
      <c r="B45" s="126"/>
      <c r="C45" s="126"/>
      <c r="D45" s="127"/>
      <c r="E45" s="127"/>
      <c r="F45" s="22">
        <f t="shared" si="0"/>
        <v>0</v>
      </c>
      <c r="G45" s="136"/>
      <c r="H45" s="127"/>
      <c r="I45" s="23">
        <f t="shared" si="1"/>
        <v>0</v>
      </c>
      <c r="J45" s="137"/>
      <c r="K45" s="106"/>
      <c r="L45" s="106"/>
      <c r="M45" s="106"/>
      <c r="N45" s="106"/>
      <c r="O45" s="106"/>
    </row>
    <row r="46" spans="1:15" ht="26.25" customHeight="1">
      <c r="A46" s="197">
        <v>11</v>
      </c>
      <c r="B46" s="126"/>
      <c r="C46" s="126"/>
      <c r="D46" s="127"/>
      <c r="E46" s="127"/>
      <c r="F46" s="22">
        <f t="shared" si="0"/>
        <v>0</v>
      </c>
      <c r="G46" s="136"/>
      <c r="H46" s="127"/>
      <c r="I46" s="23">
        <f t="shared" si="1"/>
        <v>0</v>
      </c>
      <c r="J46" s="137"/>
      <c r="K46" s="106"/>
      <c r="L46" s="106"/>
      <c r="M46" s="106"/>
      <c r="N46" s="106"/>
      <c r="O46" s="106"/>
    </row>
    <row r="47" spans="1:15" ht="26.25" customHeight="1">
      <c r="A47" s="197">
        <v>12</v>
      </c>
      <c r="B47" s="126"/>
      <c r="C47" s="126"/>
      <c r="D47" s="127"/>
      <c r="E47" s="127"/>
      <c r="F47" s="22">
        <f t="shared" si="0"/>
        <v>0</v>
      </c>
      <c r="G47" s="136"/>
      <c r="H47" s="127"/>
      <c r="I47" s="23">
        <f t="shared" si="1"/>
        <v>0</v>
      </c>
      <c r="J47" s="137"/>
      <c r="K47" s="106"/>
      <c r="L47" s="106"/>
      <c r="M47" s="106"/>
      <c r="N47" s="106"/>
      <c r="O47" s="106"/>
    </row>
    <row r="48" spans="1:15" ht="26.25" customHeight="1">
      <c r="A48" s="197">
        <v>13</v>
      </c>
      <c r="B48" s="126"/>
      <c r="C48" s="126"/>
      <c r="D48" s="127"/>
      <c r="E48" s="127"/>
      <c r="F48" s="22">
        <f t="shared" si="0"/>
        <v>0</v>
      </c>
      <c r="G48" s="136"/>
      <c r="H48" s="127"/>
      <c r="I48" s="23">
        <f t="shared" si="1"/>
        <v>0</v>
      </c>
      <c r="J48" s="137"/>
      <c r="K48" s="106"/>
      <c r="L48" s="106"/>
      <c r="M48" s="106"/>
      <c r="N48" s="106"/>
      <c r="O48" s="106"/>
    </row>
    <row r="49" spans="1:15" ht="26.25" customHeight="1">
      <c r="A49" s="197">
        <v>14</v>
      </c>
      <c r="B49" s="126"/>
      <c r="C49" s="126"/>
      <c r="D49" s="127"/>
      <c r="E49" s="127"/>
      <c r="F49" s="22">
        <f t="shared" si="0"/>
        <v>0</v>
      </c>
      <c r="G49" s="136"/>
      <c r="H49" s="127"/>
      <c r="I49" s="23">
        <f t="shared" si="1"/>
        <v>0</v>
      </c>
      <c r="J49" s="137"/>
      <c r="K49" s="106"/>
      <c r="L49" s="106"/>
      <c r="M49" s="106"/>
      <c r="N49" s="106"/>
      <c r="O49" s="106"/>
    </row>
    <row r="50" spans="1:15" ht="26.25" customHeight="1">
      <c r="A50" s="197">
        <v>15</v>
      </c>
      <c r="B50" s="126"/>
      <c r="C50" s="126"/>
      <c r="D50" s="127"/>
      <c r="E50" s="127"/>
      <c r="F50" s="22">
        <f t="shared" si="0"/>
        <v>0</v>
      </c>
      <c r="G50" s="136"/>
      <c r="H50" s="127"/>
      <c r="I50" s="23">
        <f t="shared" si="1"/>
        <v>0</v>
      </c>
      <c r="J50" s="137"/>
      <c r="K50" s="106"/>
      <c r="L50" s="106"/>
      <c r="M50" s="106"/>
      <c r="N50" s="106"/>
      <c r="O50" s="106"/>
    </row>
    <row r="51" spans="1:15" ht="26.25" customHeight="1">
      <c r="A51" s="197">
        <v>16</v>
      </c>
      <c r="B51" s="126"/>
      <c r="C51" s="126"/>
      <c r="D51" s="127"/>
      <c r="E51" s="127"/>
      <c r="F51" s="22">
        <f t="shared" si="0"/>
        <v>0</v>
      </c>
      <c r="G51" s="136"/>
      <c r="H51" s="127"/>
      <c r="I51" s="23">
        <f t="shared" si="1"/>
        <v>0</v>
      </c>
      <c r="J51" s="137"/>
      <c r="K51" s="106"/>
      <c r="L51" s="106"/>
      <c r="M51" s="106"/>
      <c r="N51" s="106"/>
      <c r="O51" s="106"/>
    </row>
    <row r="52" spans="1:15" ht="26.25" customHeight="1">
      <c r="A52" s="197">
        <v>17</v>
      </c>
      <c r="B52" s="126"/>
      <c r="C52" s="126"/>
      <c r="D52" s="127"/>
      <c r="E52" s="127"/>
      <c r="F52" s="22">
        <f t="shared" si="0"/>
        <v>0</v>
      </c>
      <c r="G52" s="136"/>
      <c r="H52" s="127"/>
      <c r="I52" s="23">
        <f t="shared" si="1"/>
        <v>0</v>
      </c>
      <c r="J52" s="137"/>
      <c r="K52" s="106"/>
      <c r="L52" s="106"/>
      <c r="M52" s="106"/>
      <c r="N52" s="106"/>
      <c r="O52" s="106"/>
    </row>
    <row r="53" spans="1:15" ht="26.25" customHeight="1">
      <c r="A53" s="197">
        <v>18</v>
      </c>
      <c r="B53" s="126"/>
      <c r="C53" s="126"/>
      <c r="D53" s="127"/>
      <c r="E53" s="127"/>
      <c r="F53" s="22">
        <f t="shared" si="0"/>
        <v>0</v>
      </c>
      <c r="G53" s="136"/>
      <c r="H53" s="127"/>
      <c r="I53" s="23">
        <f t="shared" si="1"/>
        <v>0</v>
      </c>
      <c r="J53" s="137"/>
      <c r="K53" s="106"/>
      <c r="L53" s="106"/>
      <c r="M53" s="106"/>
      <c r="N53" s="106"/>
      <c r="O53" s="106"/>
    </row>
    <row r="54" spans="1:15" ht="26.25" customHeight="1">
      <c r="A54" s="197">
        <v>19</v>
      </c>
      <c r="B54" s="126"/>
      <c r="C54" s="126"/>
      <c r="D54" s="127"/>
      <c r="E54" s="127"/>
      <c r="F54" s="22">
        <f t="shared" si="0"/>
        <v>0</v>
      </c>
      <c r="G54" s="136"/>
      <c r="H54" s="127"/>
      <c r="I54" s="23">
        <f t="shared" si="1"/>
        <v>0</v>
      </c>
      <c r="J54" s="137"/>
      <c r="K54" s="106"/>
      <c r="L54" s="106"/>
      <c r="M54" s="106"/>
      <c r="N54" s="106"/>
      <c r="O54" s="106"/>
    </row>
    <row r="55" spans="1:15" ht="26.25" customHeight="1">
      <c r="A55" s="197">
        <v>20</v>
      </c>
      <c r="B55" s="126"/>
      <c r="C55" s="126"/>
      <c r="D55" s="127"/>
      <c r="E55" s="127"/>
      <c r="F55" s="22">
        <f t="shared" si="0"/>
        <v>0</v>
      </c>
      <c r="G55" s="136"/>
      <c r="H55" s="127"/>
      <c r="I55" s="23">
        <f t="shared" si="1"/>
        <v>0</v>
      </c>
      <c r="J55" s="137"/>
      <c r="K55" s="106"/>
      <c r="L55" s="106"/>
      <c r="M55" s="106"/>
      <c r="N55" s="106"/>
      <c r="O55" s="106"/>
    </row>
    <row r="56" spans="1:15" ht="26.25" hidden="1" customHeight="1">
      <c r="A56" s="197">
        <v>21</v>
      </c>
      <c r="B56" s="126"/>
      <c r="C56" s="126"/>
      <c r="D56" s="127"/>
      <c r="E56" s="127"/>
      <c r="F56" s="22">
        <f t="shared" si="0"/>
        <v>0</v>
      </c>
      <c r="G56" s="136"/>
      <c r="H56" s="127"/>
      <c r="I56" s="23">
        <f t="shared" si="1"/>
        <v>0</v>
      </c>
      <c r="J56" s="137"/>
      <c r="K56" s="106"/>
      <c r="L56" s="106"/>
      <c r="M56" s="106"/>
      <c r="N56" s="106"/>
      <c r="O56" s="106"/>
    </row>
    <row r="57" spans="1:15" ht="26.25" hidden="1" customHeight="1">
      <c r="A57" s="197">
        <v>22</v>
      </c>
      <c r="B57" s="126"/>
      <c r="C57" s="126"/>
      <c r="D57" s="127"/>
      <c r="E57" s="127"/>
      <c r="F57" s="22">
        <f t="shared" si="0"/>
        <v>0</v>
      </c>
      <c r="G57" s="136"/>
      <c r="H57" s="127"/>
      <c r="I57" s="23">
        <f t="shared" si="1"/>
        <v>0</v>
      </c>
      <c r="J57" s="137"/>
      <c r="K57" s="106"/>
      <c r="L57" s="106"/>
      <c r="M57" s="106"/>
      <c r="N57" s="106"/>
      <c r="O57" s="106"/>
    </row>
    <row r="58" spans="1:15" ht="26.25" hidden="1" customHeight="1">
      <c r="A58" s="197">
        <v>23</v>
      </c>
      <c r="B58" s="126"/>
      <c r="C58" s="126"/>
      <c r="D58" s="127"/>
      <c r="E58" s="127"/>
      <c r="F58" s="22">
        <f t="shared" si="0"/>
        <v>0</v>
      </c>
      <c r="G58" s="136"/>
      <c r="H58" s="127"/>
      <c r="I58" s="23">
        <f t="shared" si="1"/>
        <v>0</v>
      </c>
      <c r="J58" s="137"/>
      <c r="K58" s="106"/>
      <c r="L58" s="106"/>
      <c r="M58" s="106"/>
      <c r="N58" s="106"/>
      <c r="O58" s="106"/>
    </row>
    <row r="59" spans="1:15" ht="26.25" hidden="1" customHeight="1">
      <c r="A59" s="197">
        <v>24</v>
      </c>
      <c r="B59" s="126"/>
      <c r="C59" s="126"/>
      <c r="D59" s="127"/>
      <c r="E59" s="127"/>
      <c r="F59" s="22">
        <f t="shared" si="0"/>
        <v>0</v>
      </c>
      <c r="G59" s="136"/>
      <c r="H59" s="127"/>
      <c r="I59" s="23">
        <f t="shared" si="1"/>
        <v>0</v>
      </c>
      <c r="J59" s="137"/>
      <c r="K59" s="106"/>
      <c r="L59" s="106"/>
      <c r="M59" s="106"/>
      <c r="N59" s="106"/>
      <c r="O59" s="106"/>
    </row>
    <row r="60" spans="1:15" ht="26.25" hidden="1" customHeight="1">
      <c r="A60" s="197">
        <v>25</v>
      </c>
      <c r="B60" s="126"/>
      <c r="C60" s="126"/>
      <c r="D60" s="127"/>
      <c r="E60" s="127"/>
      <c r="F60" s="22">
        <f t="shared" si="0"/>
        <v>0</v>
      </c>
      <c r="G60" s="136"/>
      <c r="H60" s="127"/>
      <c r="I60" s="23">
        <f t="shared" si="1"/>
        <v>0</v>
      </c>
      <c r="J60" s="137"/>
      <c r="K60" s="106"/>
      <c r="L60" s="106"/>
      <c r="M60" s="106"/>
      <c r="N60" s="106"/>
      <c r="O60" s="106"/>
    </row>
    <row r="61" spans="1:15" ht="26.25" hidden="1" customHeight="1">
      <c r="A61" s="197">
        <v>26</v>
      </c>
      <c r="B61" s="126"/>
      <c r="C61" s="126"/>
      <c r="D61" s="127"/>
      <c r="E61" s="127"/>
      <c r="F61" s="22">
        <f t="shared" si="0"/>
        <v>0</v>
      </c>
      <c r="G61" s="136"/>
      <c r="H61" s="127"/>
      <c r="I61" s="23">
        <f t="shared" si="1"/>
        <v>0</v>
      </c>
      <c r="J61" s="137"/>
      <c r="K61" s="106"/>
      <c r="L61" s="106"/>
      <c r="M61" s="106"/>
      <c r="N61" s="106"/>
      <c r="O61" s="106"/>
    </row>
    <row r="62" spans="1:15" ht="26.25" hidden="1" customHeight="1">
      <c r="A62" s="197">
        <v>27</v>
      </c>
      <c r="B62" s="126"/>
      <c r="C62" s="126"/>
      <c r="D62" s="127"/>
      <c r="E62" s="127"/>
      <c r="F62" s="22">
        <f t="shared" si="0"/>
        <v>0</v>
      </c>
      <c r="G62" s="136"/>
      <c r="H62" s="127"/>
      <c r="I62" s="23">
        <f t="shared" si="1"/>
        <v>0</v>
      </c>
      <c r="J62" s="137"/>
      <c r="K62" s="106"/>
      <c r="L62" s="106"/>
      <c r="M62" s="106"/>
      <c r="N62" s="106"/>
      <c r="O62" s="106"/>
    </row>
    <row r="63" spans="1:15" ht="26.25" hidden="1" customHeight="1">
      <c r="A63" s="197">
        <v>28</v>
      </c>
      <c r="B63" s="126"/>
      <c r="C63" s="126"/>
      <c r="D63" s="127"/>
      <c r="E63" s="127"/>
      <c r="F63" s="22">
        <f t="shared" si="0"/>
        <v>0</v>
      </c>
      <c r="G63" s="136"/>
      <c r="H63" s="127"/>
      <c r="I63" s="23">
        <f t="shared" si="1"/>
        <v>0</v>
      </c>
      <c r="J63" s="137"/>
      <c r="K63" s="106"/>
      <c r="L63" s="106"/>
      <c r="M63" s="106"/>
      <c r="N63" s="106"/>
      <c r="O63" s="106"/>
    </row>
    <row r="64" spans="1:15" ht="26.25" hidden="1" customHeight="1">
      <c r="A64" s="197">
        <v>29</v>
      </c>
      <c r="B64" s="126"/>
      <c r="C64" s="126"/>
      <c r="D64" s="127"/>
      <c r="E64" s="127"/>
      <c r="F64" s="22">
        <f t="shared" si="0"/>
        <v>0</v>
      </c>
      <c r="G64" s="136"/>
      <c r="H64" s="127"/>
      <c r="I64" s="23">
        <f t="shared" si="1"/>
        <v>0</v>
      </c>
      <c r="J64" s="137"/>
      <c r="K64" s="106"/>
      <c r="L64" s="106"/>
      <c r="M64" s="106"/>
      <c r="N64" s="106"/>
      <c r="O64" s="106"/>
    </row>
    <row r="65" spans="1:15" ht="26.25" hidden="1" customHeight="1">
      <c r="A65" s="197">
        <v>30</v>
      </c>
      <c r="B65" s="126"/>
      <c r="C65" s="126"/>
      <c r="D65" s="127"/>
      <c r="E65" s="127"/>
      <c r="F65" s="22">
        <f t="shared" si="0"/>
        <v>0</v>
      </c>
      <c r="G65" s="136"/>
      <c r="H65" s="127"/>
      <c r="I65" s="23">
        <f t="shared" si="1"/>
        <v>0</v>
      </c>
      <c r="J65" s="137"/>
      <c r="K65" s="106"/>
      <c r="L65" s="106"/>
      <c r="M65" s="106"/>
      <c r="N65" s="106"/>
      <c r="O65" s="106"/>
    </row>
    <row r="66" spans="1:15" ht="26.25" hidden="1" customHeight="1">
      <c r="A66" s="197">
        <v>31</v>
      </c>
      <c r="B66" s="126"/>
      <c r="C66" s="126"/>
      <c r="D66" s="127"/>
      <c r="E66" s="127"/>
      <c r="F66" s="22">
        <f t="shared" si="0"/>
        <v>0</v>
      </c>
      <c r="G66" s="136"/>
      <c r="H66" s="127"/>
      <c r="I66" s="23">
        <f t="shared" si="1"/>
        <v>0</v>
      </c>
      <c r="J66" s="137"/>
      <c r="K66" s="106"/>
      <c r="L66" s="106"/>
      <c r="M66" s="106"/>
      <c r="N66" s="106"/>
      <c r="O66" s="106"/>
    </row>
    <row r="67" spans="1:15" ht="26.25" hidden="1" customHeight="1">
      <c r="A67" s="197">
        <v>32</v>
      </c>
      <c r="B67" s="126"/>
      <c r="C67" s="126"/>
      <c r="D67" s="127"/>
      <c r="E67" s="127"/>
      <c r="F67" s="22">
        <f t="shared" si="0"/>
        <v>0</v>
      </c>
      <c r="G67" s="136"/>
      <c r="H67" s="127"/>
      <c r="I67" s="23">
        <f t="shared" si="1"/>
        <v>0</v>
      </c>
      <c r="J67" s="137"/>
      <c r="K67" s="106"/>
      <c r="L67" s="106"/>
      <c r="M67" s="106"/>
      <c r="N67" s="106"/>
      <c r="O67" s="106"/>
    </row>
    <row r="68" spans="1:15" ht="26.25" hidden="1" customHeight="1">
      <c r="A68" s="197">
        <v>33</v>
      </c>
      <c r="B68" s="126"/>
      <c r="C68" s="126"/>
      <c r="D68" s="127"/>
      <c r="E68" s="127"/>
      <c r="F68" s="22">
        <f t="shared" si="0"/>
        <v>0</v>
      </c>
      <c r="G68" s="136"/>
      <c r="H68" s="127"/>
      <c r="I68" s="23">
        <f t="shared" si="1"/>
        <v>0</v>
      </c>
      <c r="J68" s="137"/>
      <c r="K68" s="106"/>
      <c r="L68" s="106"/>
      <c r="M68" s="106"/>
      <c r="N68" s="106"/>
      <c r="O68" s="106"/>
    </row>
    <row r="69" spans="1:15" ht="26.25" hidden="1" customHeight="1">
      <c r="A69" s="197">
        <v>34</v>
      </c>
      <c r="B69" s="126"/>
      <c r="C69" s="126"/>
      <c r="D69" s="127"/>
      <c r="E69" s="127"/>
      <c r="F69" s="22">
        <f t="shared" si="0"/>
        <v>0</v>
      </c>
      <c r="G69" s="136"/>
      <c r="H69" s="127"/>
      <c r="I69" s="23">
        <f t="shared" si="1"/>
        <v>0</v>
      </c>
      <c r="J69" s="137"/>
      <c r="K69" s="106"/>
      <c r="L69" s="106"/>
      <c r="M69" s="106"/>
      <c r="N69" s="106"/>
      <c r="O69" s="106"/>
    </row>
    <row r="70" spans="1:15" ht="26.25" hidden="1" customHeight="1">
      <c r="A70" s="197">
        <v>35</v>
      </c>
      <c r="B70" s="126"/>
      <c r="C70" s="126"/>
      <c r="D70" s="127"/>
      <c r="E70" s="127"/>
      <c r="F70" s="22">
        <f t="shared" si="0"/>
        <v>0</v>
      </c>
      <c r="G70" s="136"/>
      <c r="H70" s="127"/>
      <c r="I70" s="23">
        <f t="shared" si="1"/>
        <v>0</v>
      </c>
      <c r="J70" s="137"/>
      <c r="K70" s="106"/>
      <c r="L70" s="106"/>
      <c r="M70" s="106"/>
      <c r="N70" s="106"/>
      <c r="O70" s="106"/>
    </row>
    <row r="71" spans="1:15" ht="26.25" hidden="1" customHeight="1">
      <c r="A71" s="197">
        <v>36</v>
      </c>
      <c r="B71" s="126"/>
      <c r="C71" s="126"/>
      <c r="D71" s="127"/>
      <c r="E71" s="127"/>
      <c r="F71" s="22">
        <f t="shared" si="0"/>
        <v>0</v>
      </c>
      <c r="G71" s="136"/>
      <c r="H71" s="127"/>
      <c r="I71" s="23">
        <f t="shared" si="1"/>
        <v>0</v>
      </c>
      <c r="J71" s="137"/>
      <c r="K71" s="106"/>
      <c r="L71" s="106"/>
      <c r="M71" s="106"/>
      <c r="N71" s="106"/>
      <c r="O71" s="106"/>
    </row>
    <row r="72" spans="1:15" ht="26.25" hidden="1" customHeight="1">
      <c r="A72" s="197">
        <v>37</v>
      </c>
      <c r="B72" s="126"/>
      <c r="C72" s="126"/>
      <c r="D72" s="127"/>
      <c r="E72" s="127"/>
      <c r="F72" s="22">
        <f t="shared" si="0"/>
        <v>0</v>
      </c>
      <c r="G72" s="136"/>
      <c r="H72" s="127"/>
      <c r="I72" s="23">
        <f t="shared" si="1"/>
        <v>0</v>
      </c>
      <c r="J72" s="137"/>
      <c r="K72" s="106"/>
      <c r="L72" s="106"/>
      <c r="M72" s="106"/>
      <c r="N72" s="106"/>
      <c r="O72" s="106"/>
    </row>
    <row r="73" spans="1:15" ht="26.25" hidden="1" customHeight="1">
      <c r="A73" s="197">
        <v>38</v>
      </c>
      <c r="B73" s="126"/>
      <c r="C73" s="126"/>
      <c r="D73" s="127"/>
      <c r="E73" s="127"/>
      <c r="F73" s="22">
        <f t="shared" si="0"/>
        <v>0</v>
      </c>
      <c r="G73" s="136"/>
      <c r="H73" s="127"/>
      <c r="I73" s="23">
        <f t="shared" si="1"/>
        <v>0</v>
      </c>
      <c r="J73" s="137"/>
      <c r="K73" s="106"/>
      <c r="L73" s="106"/>
      <c r="M73" s="106"/>
      <c r="N73" s="106"/>
      <c r="O73" s="106"/>
    </row>
    <row r="74" spans="1:15" ht="26.25" hidden="1" customHeight="1">
      <c r="A74" s="197">
        <v>39</v>
      </c>
      <c r="B74" s="126"/>
      <c r="C74" s="126"/>
      <c r="D74" s="127"/>
      <c r="E74" s="127"/>
      <c r="F74" s="22">
        <f t="shared" si="0"/>
        <v>0</v>
      </c>
      <c r="G74" s="136"/>
      <c r="H74" s="127"/>
      <c r="I74" s="23">
        <f t="shared" si="1"/>
        <v>0</v>
      </c>
      <c r="J74" s="137"/>
      <c r="K74" s="106"/>
      <c r="L74" s="106"/>
      <c r="M74" s="106"/>
      <c r="N74" s="106"/>
      <c r="O74" s="106"/>
    </row>
    <row r="75" spans="1:15" ht="26.25" hidden="1" customHeight="1">
      <c r="A75" s="197">
        <v>40</v>
      </c>
      <c r="B75" s="126"/>
      <c r="C75" s="126"/>
      <c r="D75" s="127"/>
      <c r="E75" s="127"/>
      <c r="F75" s="22">
        <f t="shared" si="0"/>
        <v>0</v>
      </c>
      <c r="G75" s="136"/>
      <c r="H75" s="127"/>
      <c r="I75" s="23">
        <f t="shared" si="1"/>
        <v>0</v>
      </c>
      <c r="J75" s="137"/>
      <c r="K75" s="106"/>
      <c r="L75" s="106"/>
      <c r="M75" s="106"/>
      <c r="N75" s="106"/>
      <c r="O75" s="106"/>
    </row>
    <row r="76" spans="1:15" ht="26.25" hidden="1" customHeight="1">
      <c r="A76" s="197">
        <v>41</v>
      </c>
      <c r="B76" s="126"/>
      <c r="C76" s="126"/>
      <c r="D76" s="127"/>
      <c r="E76" s="127"/>
      <c r="F76" s="22">
        <f t="shared" si="0"/>
        <v>0</v>
      </c>
      <c r="G76" s="136"/>
      <c r="H76" s="127"/>
      <c r="I76" s="23">
        <f t="shared" si="1"/>
        <v>0</v>
      </c>
      <c r="J76" s="137"/>
      <c r="K76" s="106"/>
      <c r="L76" s="106"/>
      <c r="M76" s="106"/>
      <c r="N76" s="106"/>
      <c r="O76" s="106"/>
    </row>
    <row r="77" spans="1:15" ht="26.25" hidden="1" customHeight="1">
      <c r="A77" s="197">
        <v>42</v>
      </c>
      <c r="B77" s="126"/>
      <c r="C77" s="126"/>
      <c r="D77" s="127"/>
      <c r="E77" s="127"/>
      <c r="F77" s="22">
        <f t="shared" si="0"/>
        <v>0</v>
      </c>
      <c r="G77" s="136"/>
      <c r="H77" s="127"/>
      <c r="I77" s="23">
        <f t="shared" si="1"/>
        <v>0</v>
      </c>
      <c r="J77" s="137"/>
      <c r="K77" s="106"/>
      <c r="L77" s="106"/>
      <c r="M77" s="106"/>
      <c r="N77" s="106"/>
      <c r="O77" s="106"/>
    </row>
    <row r="78" spans="1:15" ht="26.25" hidden="1" customHeight="1">
      <c r="A78" s="197">
        <v>43</v>
      </c>
      <c r="B78" s="126"/>
      <c r="C78" s="126"/>
      <c r="D78" s="127"/>
      <c r="E78" s="127"/>
      <c r="F78" s="22">
        <f t="shared" si="0"/>
        <v>0</v>
      </c>
      <c r="G78" s="136"/>
      <c r="H78" s="127"/>
      <c r="I78" s="23">
        <f t="shared" si="1"/>
        <v>0</v>
      </c>
      <c r="J78" s="137"/>
      <c r="K78" s="106"/>
      <c r="L78" s="106"/>
      <c r="M78" s="106"/>
      <c r="N78" s="106"/>
      <c r="O78" s="106"/>
    </row>
    <row r="79" spans="1:15" ht="26.25" hidden="1" customHeight="1">
      <c r="A79" s="197">
        <v>44</v>
      </c>
      <c r="B79" s="126"/>
      <c r="C79" s="126"/>
      <c r="D79" s="127"/>
      <c r="E79" s="127"/>
      <c r="F79" s="22">
        <f t="shared" si="0"/>
        <v>0</v>
      </c>
      <c r="G79" s="136"/>
      <c r="H79" s="127"/>
      <c r="I79" s="23">
        <f t="shared" si="1"/>
        <v>0</v>
      </c>
      <c r="J79" s="137"/>
      <c r="K79" s="106"/>
      <c r="L79" s="106"/>
      <c r="M79" s="106"/>
      <c r="N79" s="106"/>
      <c r="O79" s="106"/>
    </row>
    <row r="80" spans="1:15" ht="26.25" hidden="1" customHeight="1">
      <c r="A80" s="197">
        <v>45</v>
      </c>
      <c r="B80" s="126"/>
      <c r="C80" s="126"/>
      <c r="D80" s="127"/>
      <c r="E80" s="127"/>
      <c r="F80" s="22">
        <f t="shared" si="0"/>
        <v>0</v>
      </c>
      <c r="G80" s="136"/>
      <c r="H80" s="127"/>
      <c r="I80" s="23">
        <f t="shared" si="1"/>
        <v>0</v>
      </c>
      <c r="J80" s="137"/>
      <c r="K80" s="106"/>
      <c r="L80" s="106"/>
      <c r="M80" s="106"/>
      <c r="N80" s="106"/>
      <c r="O80" s="106"/>
    </row>
    <row r="81" spans="1:15" ht="26.25" hidden="1" customHeight="1">
      <c r="A81" s="197">
        <v>46</v>
      </c>
      <c r="B81" s="126"/>
      <c r="C81" s="126"/>
      <c r="D81" s="127"/>
      <c r="E81" s="127"/>
      <c r="F81" s="22">
        <f t="shared" si="0"/>
        <v>0</v>
      </c>
      <c r="G81" s="136"/>
      <c r="H81" s="127"/>
      <c r="I81" s="23">
        <f t="shared" si="1"/>
        <v>0</v>
      </c>
      <c r="J81" s="137"/>
      <c r="K81" s="106"/>
      <c r="L81" s="106"/>
      <c r="M81" s="106"/>
      <c r="N81" s="106"/>
      <c r="O81" s="106"/>
    </row>
    <row r="82" spans="1:15" ht="26.25" hidden="1" customHeight="1">
      <c r="A82" s="197">
        <v>47</v>
      </c>
      <c r="B82" s="126"/>
      <c r="C82" s="126"/>
      <c r="D82" s="127"/>
      <c r="E82" s="127"/>
      <c r="F82" s="22">
        <f t="shared" si="0"/>
        <v>0</v>
      </c>
      <c r="G82" s="136"/>
      <c r="H82" s="127"/>
      <c r="I82" s="23">
        <f t="shared" si="1"/>
        <v>0</v>
      </c>
      <c r="J82" s="137"/>
      <c r="K82" s="106"/>
      <c r="L82" s="106"/>
      <c r="M82" s="106"/>
      <c r="N82" s="106"/>
      <c r="O82" s="106"/>
    </row>
    <row r="83" spans="1:15" ht="26.25" hidden="1" customHeight="1">
      <c r="A83" s="197">
        <v>48</v>
      </c>
      <c r="B83" s="126"/>
      <c r="C83" s="126"/>
      <c r="D83" s="127"/>
      <c r="E83" s="127"/>
      <c r="F83" s="22">
        <f t="shared" si="0"/>
        <v>0</v>
      </c>
      <c r="G83" s="136"/>
      <c r="H83" s="127"/>
      <c r="I83" s="23">
        <f t="shared" si="1"/>
        <v>0</v>
      </c>
      <c r="J83" s="137"/>
      <c r="K83" s="106"/>
      <c r="L83" s="106"/>
      <c r="M83" s="106"/>
      <c r="N83" s="106"/>
      <c r="O83" s="106"/>
    </row>
    <row r="84" spans="1:15" ht="26.25" hidden="1" customHeight="1">
      <c r="A84" s="197">
        <v>49</v>
      </c>
      <c r="B84" s="126"/>
      <c r="C84" s="126"/>
      <c r="D84" s="127"/>
      <c r="E84" s="127"/>
      <c r="F84" s="22">
        <f t="shared" si="0"/>
        <v>0</v>
      </c>
      <c r="G84" s="136"/>
      <c r="H84" s="127"/>
      <c r="I84" s="23">
        <f t="shared" si="1"/>
        <v>0</v>
      </c>
      <c r="J84" s="137"/>
      <c r="K84" s="106"/>
      <c r="L84" s="106"/>
      <c r="M84" s="106"/>
      <c r="N84" s="106"/>
      <c r="O84" s="106"/>
    </row>
    <row r="85" spans="1:15" ht="26.25" hidden="1" customHeight="1">
      <c r="A85" s="197">
        <v>50</v>
      </c>
      <c r="B85" s="126"/>
      <c r="C85" s="126"/>
      <c r="D85" s="127"/>
      <c r="E85" s="127"/>
      <c r="F85" s="22">
        <f t="shared" si="0"/>
        <v>0</v>
      </c>
      <c r="G85" s="136"/>
      <c r="H85" s="127"/>
      <c r="I85" s="23">
        <f t="shared" si="1"/>
        <v>0</v>
      </c>
      <c r="J85" s="137"/>
      <c r="K85" s="106"/>
      <c r="L85" s="106"/>
      <c r="M85" s="106"/>
      <c r="N85" s="106"/>
      <c r="O85" s="106"/>
    </row>
    <row r="86" spans="1:15" ht="26.25" hidden="1" customHeight="1">
      <c r="A86" s="197">
        <v>51</v>
      </c>
      <c r="B86" s="126"/>
      <c r="C86" s="126"/>
      <c r="D86" s="127"/>
      <c r="E86" s="127"/>
      <c r="F86" s="22">
        <f t="shared" si="0"/>
        <v>0</v>
      </c>
      <c r="G86" s="136"/>
      <c r="H86" s="127"/>
      <c r="I86" s="23">
        <f t="shared" si="1"/>
        <v>0</v>
      </c>
      <c r="J86" s="137"/>
      <c r="K86" s="106"/>
      <c r="L86" s="106"/>
      <c r="M86" s="106"/>
      <c r="N86" s="106"/>
      <c r="O86" s="106"/>
    </row>
    <row r="87" spans="1:15" ht="26.25" hidden="1" customHeight="1">
      <c r="A87" s="197">
        <v>52</v>
      </c>
      <c r="B87" s="126"/>
      <c r="C87" s="126"/>
      <c r="D87" s="127"/>
      <c r="E87" s="127"/>
      <c r="F87" s="22">
        <f t="shared" si="0"/>
        <v>0</v>
      </c>
      <c r="G87" s="136"/>
      <c r="H87" s="127"/>
      <c r="I87" s="23">
        <f t="shared" si="1"/>
        <v>0</v>
      </c>
      <c r="J87" s="137"/>
      <c r="K87" s="106"/>
      <c r="L87" s="106"/>
      <c r="M87" s="106"/>
      <c r="N87" s="106"/>
      <c r="O87" s="106"/>
    </row>
    <row r="88" spans="1:15" ht="26.25" hidden="1" customHeight="1">
      <c r="A88" s="197">
        <v>53</v>
      </c>
      <c r="B88" s="126"/>
      <c r="C88" s="126"/>
      <c r="D88" s="127"/>
      <c r="E88" s="127"/>
      <c r="F88" s="22">
        <f t="shared" si="0"/>
        <v>0</v>
      </c>
      <c r="G88" s="136"/>
      <c r="H88" s="127"/>
      <c r="I88" s="23">
        <f t="shared" si="1"/>
        <v>0</v>
      </c>
      <c r="J88" s="137"/>
      <c r="K88" s="106"/>
      <c r="L88" s="106"/>
      <c r="M88" s="106"/>
      <c r="N88" s="106"/>
      <c r="O88" s="106"/>
    </row>
    <row r="89" spans="1:15" ht="26.25" hidden="1" customHeight="1">
      <c r="A89" s="197">
        <v>54</v>
      </c>
      <c r="B89" s="126"/>
      <c r="C89" s="126"/>
      <c r="D89" s="127"/>
      <c r="E89" s="127"/>
      <c r="F89" s="22">
        <f t="shared" si="0"/>
        <v>0</v>
      </c>
      <c r="G89" s="136"/>
      <c r="H89" s="127"/>
      <c r="I89" s="23">
        <f t="shared" si="1"/>
        <v>0</v>
      </c>
      <c r="J89" s="137"/>
      <c r="K89" s="106"/>
      <c r="L89" s="106"/>
      <c r="M89" s="106"/>
      <c r="N89" s="106"/>
      <c r="O89" s="106"/>
    </row>
    <row r="90" spans="1:15" ht="26.25" hidden="1" customHeight="1">
      <c r="A90" s="197">
        <v>55</v>
      </c>
      <c r="B90" s="126"/>
      <c r="C90" s="126"/>
      <c r="D90" s="127"/>
      <c r="E90" s="127"/>
      <c r="F90" s="22">
        <f t="shared" si="0"/>
        <v>0</v>
      </c>
      <c r="G90" s="136"/>
      <c r="H90" s="127"/>
      <c r="I90" s="23">
        <f t="shared" si="1"/>
        <v>0</v>
      </c>
      <c r="J90" s="137"/>
      <c r="K90" s="106"/>
      <c r="L90" s="106"/>
      <c r="M90" s="106"/>
      <c r="N90" s="106"/>
      <c r="O90" s="106"/>
    </row>
    <row r="91" spans="1:15" ht="26.25" hidden="1" customHeight="1">
      <c r="A91" s="197">
        <v>56</v>
      </c>
      <c r="B91" s="126"/>
      <c r="C91" s="126"/>
      <c r="D91" s="127"/>
      <c r="E91" s="127"/>
      <c r="F91" s="22">
        <f t="shared" si="0"/>
        <v>0</v>
      </c>
      <c r="G91" s="136"/>
      <c r="H91" s="127"/>
      <c r="I91" s="23">
        <f t="shared" si="1"/>
        <v>0</v>
      </c>
      <c r="J91" s="137"/>
      <c r="K91" s="106"/>
      <c r="L91" s="106"/>
      <c r="M91" s="106"/>
      <c r="N91" s="106"/>
      <c r="O91" s="106"/>
    </row>
    <row r="92" spans="1:15" ht="26.25" hidden="1" customHeight="1">
      <c r="A92" s="197">
        <v>57</v>
      </c>
      <c r="B92" s="126"/>
      <c r="C92" s="126"/>
      <c r="D92" s="127"/>
      <c r="E92" s="127"/>
      <c r="F92" s="22">
        <f t="shared" si="0"/>
        <v>0</v>
      </c>
      <c r="G92" s="136"/>
      <c r="H92" s="127"/>
      <c r="I92" s="23">
        <f t="shared" si="1"/>
        <v>0</v>
      </c>
      <c r="J92" s="137"/>
      <c r="K92" s="106"/>
      <c r="L92" s="106"/>
      <c r="M92" s="106"/>
      <c r="N92" s="106"/>
      <c r="O92" s="106"/>
    </row>
    <row r="93" spans="1:15" ht="26.25" hidden="1" customHeight="1">
      <c r="A93" s="197">
        <v>58</v>
      </c>
      <c r="B93" s="126"/>
      <c r="C93" s="126"/>
      <c r="D93" s="127"/>
      <c r="E93" s="127"/>
      <c r="F93" s="22">
        <f t="shared" si="0"/>
        <v>0</v>
      </c>
      <c r="G93" s="136"/>
      <c r="H93" s="127"/>
      <c r="I93" s="23">
        <f t="shared" si="1"/>
        <v>0</v>
      </c>
      <c r="J93" s="137"/>
      <c r="K93" s="106"/>
      <c r="L93" s="106"/>
      <c r="M93" s="106"/>
      <c r="N93" s="106"/>
      <c r="O93" s="106"/>
    </row>
    <row r="94" spans="1:15" ht="26.25" hidden="1" customHeight="1">
      <c r="A94" s="197">
        <v>59</v>
      </c>
      <c r="B94" s="126"/>
      <c r="C94" s="126"/>
      <c r="D94" s="127"/>
      <c r="E94" s="127"/>
      <c r="F94" s="22">
        <f t="shared" si="0"/>
        <v>0</v>
      </c>
      <c r="G94" s="136"/>
      <c r="H94" s="127"/>
      <c r="I94" s="23">
        <f t="shared" si="1"/>
        <v>0</v>
      </c>
      <c r="J94" s="137"/>
      <c r="K94" s="106"/>
      <c r="L94" s="106"/>
      <c r="M94" s="106"/>
      <c r="N94" s="106"/>
      <c r="O94" s="106"/>
    </row>
    <row r="95" spans="1:15" ht="26.25" hidden="1" customHeight="1">
      <c r="A95" s="197">
        <v>60</v>
      </c>
      <c r="B95" s="126"/>
      <c r="C95" s="126"/>
      <c r="D95" s="127"/>
      <c r="E95" s="127"/>
      <c r="F95" s="22">
        <f t="shared" si="0"/>
        <v>0</v>
      </c>
      <c r="G95" s="136"/>
      <c r="H95" s="127"/>
      <c r="I95" s="23">
        <f t="shared" si="1"/>
        <v>0</v>
      </c>
      <c r="J95" s="137"/>
      <c r="K95" s="106"/>
      <c r="L95" s="106"/>
      <c r="M95" s="106"/>
      <c r="N95" s="106"/>
      <c r="O95" s="106"/>
    </row>
    <row r="96" spans="1:15" ht="26.25" hidden="1" customHeight="1">
      <c r="A96" s="197">
        <v>61</v>
      </c>
      <c r="B96" s="126"/>
      <c r="C96" s="126"/>
      <c r="D96" s="127"/>
      <c r="E96" s="127"/>
      <c r="F96" s="22">
        <f t="shared" si="0"/>
        <v>0</v>
      </c>
      <c r="G96" s="136"/>
      <c r="H96" s="127"/>
      <c r="I96" s="23">
        <f t="shared" si="1"/>
        <v>0</v>
      </c>
      <c r="J96" s="137"/>
      <c r="K96" s="106"/>
      <c r="L96" s="106"/>
      <c r="M96" s="106"/>
      <c r="N96" s="106"/>
      <c r="O96" s="106"/>
    </row>
    <row r="97" spans="1:15" ht="26.25" hidden="1" customHeight="1">
      <c r="A97" s="197">
        <v>62</v>
      </c>
      <c r="B97" s="126"/>
      <c r="C97" s="126"/>
      <c r="D97" s="127"/>
      <c r="E97" s="127"/>
      <c r="F97" s="22">
        <f t="shared" si="0"/>
        <v>0</v>
      </c>
      <c r="G97" s="136"/>
      <c r="H97" s="127"/>
      <c r="I97" s="23">
        <f t="shared" si="1"/>
        <v>0</v>
      </c>
      <c r="J97" s="137"/>
      <c r="K97" s="106"/>
      <c r="L97" s="106"/>
      <c r="M97" s="106"/>
      <c r="N97" s="106"/>
      <c r="O97" s="106"/>
    </row>
    <row r="98" spans="1:15" ht="26.25" hidden="1" customHeight="1">
      <c r="A98" s="197">
        <v>63</v>
      </c>
      <c r="B98" s="126"/>
      <c r="C98" s="126"/>
      <c r="D98" s="127"/>
      <c r="E98" s="127"/>
      <c r="F98" s="22">
        <f t="shared" si="0"/>
        <v>0</v>
      </c>
      <c r="G98" s="136"/>
      <c r="H98" s="127"/>
      <c r="I98" s="23">
        <f t="shared" si="1"/>
        <v>0</v>
      </c>
      <c r="J98" s="137"/>
      <c r="K98" s="106"/>
      <c r="L98" s="106"/>
      <c r="M98" s="106"/>
      <c r="N98" s="106"/>
      <c r="O98" s="106"/>
    </row>
    <row r="99" spans="1:15" ht="26.25" hidden="1" customHeight="1">
      <c r="A99" s="197">
        <v>64</v>
      </c>
      <c r="B99" s="126"/>
      <c r="C99" s="126"/>
      <c r="D99" s="127"/>
      <c r="E99" s="127"/>
      <c r="F99" s="22">
        <f t="shared" si="0"/>
        <v>0</v>
      </c>
      <c r="G99" s="136"/>
      <c r="H99" s="127"/>
      <c r="I99" s="23">
        <f t="shared" si="1"/>
        <v>0</v>
      </c>
      <c r="J99" s="137"/>
      <c r="K99" s="106"/>
      <c r="L99" s="106"/>
      <c r="M99" s="106"/>
      <c r="N99" s="106"/>
      <c r="O99" s="106"/>
    </row>
    <row r="100" spans="1:15" ht="26.25" hidden="1" customHeight="1">
      <c r="A100" s="197">
        <v>65</v>
      </c>
      <c r="B100" s="126"/>
      <c r="C100" s="126"/>
      <c r="D100" s="127"/>
      <c r="E100" s="127"/>
      <c r="F100" s="22">
        <f t="shared" si="0"/>
        <v>0</v>
      </c>
      <c r="G100" s="136"/>
      <c r="H100" s="127"/>
      <c r="I100" s="23">
        <f t="shared" si="1"/>
        <v>0</v>
      </c>
      <c r="J100" s="137"/>
      <c r="K100" s="106"/>
      <c r="L100" s="106"/>
      <c r="M100" s="106"/>
      <c r="N100" s="106"/>
      <c r="O100" s="106"/>
    </row>
    <row r="101" spans="1:15" ht="26.25" hidden="1" customHeight="1">
      <c r="A101" s="197">
        <v>66</v>
      </c>
      <c r="B101" s="126"/>
      <c r="C101" s="126"/>
      <c r="D101" s="127"/>
      <c r="E101" s="127"/>
      <c r="F101" s="22">
        <f t="shared" ref="F101:F130" si="2">D101*E101/1000</f>
        <v>0</v>
      </c>
      <c r="G101" s="136"/>
      <c r="H101" s="127"/>
      <c r="I101" s="23">
        <f t="shared" ref="I101:I130" si="3">F101*H101</f>
        <v>0</v>
      </c>
      <c r="J101" s="137"/>
      <c r="K101" s="106"/>
      <c r="L101" s="106"/>
      <c r="M101" s="106"/>
      <c r="N101" s="106"/>
      <c r="O101" s="106"/>
    </row>
    <row r="102" spans="1:15" ht="26.25" hidden="1" customHeight="1">
      <c r="A102" s="197">
        <v>67</v>
      </c>
      <c r="B102" s="126"/>
      <c r="C102" s="126"/>
      <c r="D102" s="127"/>
      <c r="E102" s="127"/>
      <c r="F102" s="22">
        <f t="shared" si="2"/>
        <v>0</v>
      </c>
      <c r="G102" s="136"/>
      <c r="H102" s="127"/>
      <c r="I102" s="23">
        <f t="shared" si="3"/>
        <v>0</v>
      </c>
      <c r="J102" s="137"/>
      <c r="K102" s="106"/>
      <c r="L102" s="106"/>
      <c r="M102" s="106"/>
      <c r="N102" s="106"/>
      <c r="O102" s="106"/>
    </row>
    <row r="103" spans="1:15" ht="26.25" hidden="1" customHeight="1">
      <c r="A103" s="197">
        <v>68</v>
      </c>
      <c r="B103" s="126"/>
      <c r="C103" s="126"/>
      <c r="D103" s="127"/>
      <c r="E103" s="127"/>
      <c r="F103" s="22">
        <f t="shared" si="2"/>
        <v>0</v>
      </c>
      <c r="G103" s="136"/>
      <c r="H103" s="127"/>
      <c r="I103" s="23">
        <f t="shared" si="3"/>
        <v>0</v>
      </c>
      <c r="J103" s="137"/>
      <c r="K103" s="106"/>
      <c r="L103" s="106"/>
      <c r="M103" s="106"/>
      <c r="N103" s="106"/>
      <c r="O103" s="106"/>
    </row>
    <row r="104" spans="1:15" ht="26.25" hidden="1" customHeight="1">
      <c r="A104" s="197">
        <v>69</v>
      </c>
      <c r="B104" s="126"/>
      <c r="C104" s="126"/>
      <c r="D104" s="127"/>
      <c r="E104" s="127"/>
      <c r="F104" s="22">
        <f t="shared" si="2"/>
        <v>0</v>
      </c>
      <c r="G104" s="136"/>
      <c r="H104" s="127"/>
      <c r="I104" s="23">
        <f t="shared" si="3"/>
        <v>0</v>
      </c>
      <c r="J104" s="137"/>
      <c r="K104" s="106"/>
      <c r="L104" s="106"/>
      <c r="M104" s="106"/>
      <c r="N104" s="106"/>
      <c r="O104" s="106"/>
    </row>
    <row r="105" spans="1:15" ht="26.25" hidden="1" customHeight="1">
      <c r="A105" s="197">
        <v>70</v>
      </c>
      <c r="B105" s="126"/>
      <c r="C105" s="126"/>
      <c r="D105" s="127"/>
      <c r="E105" s="127"/>
      <c r="F105" s="22">
        <f t="shared" si="2"/>
        <v>0</v>
      </c>
      <c r="G105" s="136"/>
      <c r="H105" s="127"/>
      <c r="I105" s="23">
        <f t="shared" si="3"/>
        <v>0</v>
      </c>
      <c r="J105" s="137"/>
      <c r="K105" s="106"/>
      <c r="L105" s="106"/>
      <c r="M105" s="106"/>
      <c r="N105" s="106"/>
      <c r="O105" s="106"/>
    </row>
    <row r="106" spans="1:15" ht="26.25" hidden="1" customHeight="1">
      <c r="A106" s="197">
        <v>71</v>
      </c>
      <c r="B106" s="126"/>
      <c r="C106" s="126"/>
      <c r="D106" s="127"/>
      <c r="E106" s="127"/>
      <c r="F106" s="22">
        <f t="shared" si="2"/>
        <v>0</v>
      </c>
      <c r="G106" s="136"/>
      <c r="H106" s="127"/>
      <c r="I106" s="23">
        <f t="shared" si="3"/>
        <v>0</v>
      </c>
      <c r="J106" s="137"/>
      <c r="K106" s="106"/>
      <c r="L106" s="106"/>
      <c r="M106" s="106"/>
      <c r="N106" s="106"/>
      <c r="O106" s="106"/>
    </row>
    <row r="107" spans="1:15" ht="26.25" hidden="1" customHeight="1">
      <c r="A107" s="197">
        <v>72</v>
      </c>
      <c r="B107" s="126"/>
      <c r="C107" s="126"/>
      <c r="D107" s="127"/>
      <c r="E107" s="127"/>
      <c r="F107" s="22">
        <f t="shared" si="2"/>
        <v>0</v>
      </c>
      <c r="G107" s="136"/>
      <c r="H107" s="127"/>
      <c r="I107" s="23">
        <f t="shared" si="3"/>
        <v>0</v>
      </c>
      <c r="J107" s="137"/>
      <c r="K107" s="106"/>
      <c r="L107" s="106"/>
      <c r="M107" s="106"/>
      <c r="N107" s="106"/>
      <c r="O107" s="106"/>
    </row>
    <row r="108" spans="1:15" ht="26.25" hidden="1" customHeight="1">
      <c r="A108" s="197">
        <v>73</v>
      </c>
      <c r="B108" s="126"/>
      <c r="C108" s="126"/>
      <c r="D108" s="127"/>
      <c r="E108" s="127"/>
      <c r="F108" s="22">
        <f t="shared" si="2"/>
        <v>0</v>
      </c>
      <c r="G108" s="136"/>
      <c r="H108" s="127"/>
      <c r="I108" s="23">
        <f t="shared" si="3"/>
        <v>0</v>
      </c>
      <c r="J108" s="137"/>
      <c r="K108" s="106"/>
      <c r="L108" s="106"/>
      <c r="M108" s="106"/>
      <c r="N108" s="106"/>
      <c r="O108" s="106"/>
    </row>
    <row r="109" spans="1:15" ht="26.25" hidden="1" customHeight="1">
      <c r="A109" s="197">
        <v>74</v>
      </c>
      <c r="B109" s="126"/>
      <c r="C109" s="126"/>
      <c r="D109" s="127"/>
      <c r="E109" s="127"/>
      <c r="F109" s="22">
        <f t="shared" si="2"/>
        <v>0</v>
      </c>
      <c r="G109" s="136"/>
      <c r="H109" s="127"/>
      <c r="I109" s="23">
        <f t="shared" si="3"/>
        <v>0</v>
      </c>
      <c r="J109" s="137"/>
      <c r="K109" s="106"/>
      <c r="L109" s="106"/>
      <c r="M109" s="106"/>
      <c r="N109" s="106"/>
      <c r="O109" s="106"/>
    </row>
    <row r="110" spans="1:15" ht="26.25" hidden="1" customHeight="1">
      <c r="A110" s="197">
        <v>75</v>
      </c>
      <c r="B110" s="126"/>
      <c r="C110" s="126"/>
      <c r="D110" s="127"/>
      <c r="E110" s="127"/>
      <c r="F110" s="22">
        <f t="shared" si="2"/>
        <v>0</v>
      </c>
      <c r="G110" s="136"/>
      <c r="H110" s="127"/>
      <c r="I110" s="23">
        <f t="shared" si="3"/>
        <v>0</v>
      </c>
      <c r="J110" s="137"/>
      <c r="K110" s="106"/>
      <c r="L110" s="106"/>
      <c r="M110" s="106"/>
      <c r="N110" s="106"/>
      <c r="O110" s="106"/>
    </row>
    <row r="111" spans="1:15" ht="26.25" hidden="1" customHeight="1">
      <c r="A111" s="197">
        <v>76</v>
      </c>
      <c r="B111" s="126"/>
      <c r="C111" s="126"/>
      <c r="D111" s="127"/>
      <c r="E111" s="127"/>
      <c r="F111" s="22">
        <f t="shared" si="2"/>
        <v>0</v>
      </c>
      <c r="G111" s="136"/>
      <c r="H111" s="127"/>
      <c r="I111" s="23">
        <f t="shared" si="3"/>
        <v>0</v>
      </c>
      <c r="J111" s="137"/>
      <c r="K111" s="106"/>
      <c r="L111" s="106"/>
      <c r="M111" s="106"/>
      <c r="N111" s="106"/>
      <c r="O111" s="106"/>
    </row>
    <row r="112" spans="1:15" ht="26.25" hidden="1" customHeight="1">
      <c r="A112" s="197">
        <v>77</v>
      </c>
      <c r="B112" s="126"/>
      <c r="C112" s="126"/>
      <c r="D112" s="127"/>
      <c r="E112" s="127"/>
      <c r="F112" s="22">
        <f t="shared" si="2"/>
        <v>0</v>
      </c>
      <c r="G112" s="136"/>
      <c r="H112" s="127"/>
      <c r="I112" s="23">
        <f t="shared" si="3"/>
        <v>0</v>
      </c>
      <c r="J112" s="137"/>
      <c r="K112" s="106"/>
      <c r="L112" s="106"/>
      <c r="M112" s="106"/>
      <c r="N112" s="106"/>
      <c r="O112" s="106"/>
    </row>
    <row r="113" spans="1:15" ht="26.25" hidden="1" customHeight="1">
      <c r="A113" s="197">
        <v>78</v>
      </c>
      <c r="B113" s="126"/>
      <c r="C113" s="126"/>
      <c r="D113" s="127"/>
      <c r="E113" s="127"/>
      <c r="F113" s="22">
        <f t="shared" si="2"/>
        <v>0</v>
      </c>
      <c r="G113" s="136"/>
      <c r="H113" s="127"/>
      <c r="I113" s="23">
        <f t="shared" si="3"/>
        <v>0</v>
      </c>
      <c r="J113" s="137"/>
      <c r="K113" s="106"/>
      <c r="L113" s="106"/>
      <c r="M113" s="106"/>
      <c r="N113" s="106"/>
      <c r="O113" s="106"/>
    </row>
    <row r="114" spans="1:15" ht="26.25" hidden="1" customHeight="1">
      <c r="A114" s="197">
        <v>79</v>
      </c>
      <c r="B114" s="126"/>
      <c r="C114" s="126"/>
      <c r="D114" s="127"/>
      <c r="E114" s="127"/>
      <c r="F114" s="22">
        <f t="shared" si="2"/>
        <v>0</v>
      </c>
      <c r="G114" s="136"/>
      <c r="H114" s="127"/>
      <c r="I114" s="23">
        <f t="shared" si="3"/>
        <v>0</v>
      </c>
      <c r="J114" s="137"/>
      <c r="K114" s="106"/>
      <c r="L114" s="106"/>
      <c r="M114" s="106"/>
      <c r="N114" s="106"/>
      <c r="O114" s="106"/>
    </row>
    <row r="115" spans="1:15" ht="26.25" hidden="1" customHeight="1">
      <c r="A115" s="197">
        <v>80</v>
      </c>
      <c r="B115" s="126"/>
      <c r="C115" s="126"/>
      <c r="D115" s="127"/>
      <c r="E115" s="127"/>
      <c r="F115" s="22">
        <f t="shared" si="2"/>
        <v>0</v>
      </c>
      <c r="G115" s="136"/>
      <c r="H115" s="127"/>
      <c r="I115" s="23">
        <f t="shared" si="3"/>
        <v>0</v>
      </c>
      <c r="J115" s="137"/>
      <c r="K115" s="106"/>
      <c r="L115" s="106"/>
      <c r="M115" s="106"/>
      <c r="N115" s="106"/>
      <c r="O115" s="106"/>
    </row>
    <row r="116" spans="1:15" ht="26.25" hidden="1" customHeight="1">
      <c r="A116" s="197">
        <v>81</v>
      </c>
      <c r="B116" s="126"/>
      <c r="C116" s="126"/>
      <c r="D116" s="127"/>
      <c r="E116" s="127"/>
      <c r="F116" s="22">
        <f t="shared" si="2"/>
        <v>0</v>
      </c>
      <c r="G116" s="136"/>
      <c r="H116" s="127"/>
      <c r="I116" s="23">
        <f t="shared" si="3"/>
        <v>0</v>
      </c>
      <c r="J116" s="137"/>
      <c r="K116" s="106"/>
      <c r="L116" s="106"/>
      <c r="M116" s="106"/>
      <c r="N116" s="106"/>
      <c r="O116" s="106"/>
    </row>
    <row r="117" spans="1:15" ht="26.25" hidden="1" customHeight="1">
      <c r="A117" s="197">
        <v>82</v>
      </c>
      <c r="B117" s="126"/>
      <c r="C117" s="126"/>
      <c r="D117" s="127"/>
      <c r="E117" s="127"/>
      <c r="F117" s="22">
        <f t="shared" si="2"/>
        <v>0</v>
      </c>
      <c r="G117" s="136"/>
      <c r="H117" s="127"/>
      <c r="I117" s="23">
        <f t="shared" si="3"/>
        <v>0</v>
      </c>
      <c r="J117" s="137"/>
      <c r="K117" s="106"/>
      <c r="L117" s="106"/>
      <c r="M117" s="106"/>
      <c r="N117" s="106"/>
      <c r="O117" s="106"/>
    </row>
    <row r="118" spans="1:15" ht="26.25" hidden="1" customHeight="1">
      <c r="A118" s="197">
        <v>83</v>
      </c>
      <c r="B118" s="126"/>
      <c r="C118" s="126"/>
      <c r="D118" s="127"/>
      <c r="E118" s="127"/>
      <c r="F118" s="22">
        <f t="shared" si="2"/>
        <v>0</v>
      </c>
      <c r="G118" s="136"/>
      <c r="H118" s="127"/>
      <c r="I118" s="23">
        <f t="shared" si="3"/>
        <v>0</v>
      </c>
      <c r="J118" s="137"/>
      <c r="K118" s="106"/>
      <c r="L118" s="106"/>
      <c r="M118" s="106"/>
      <c r="N118" s="106"/>
      <c r="O118" s="106"/>
    </row>
    <row r="119" spans="1:15" ht="26.25" hidden="1" customHeight="1">
      <c r="A119" s="197">
        <v>84</v>
      </c>
      <c r="B119" s="126"/>
      <c r="C119" s="126"/>
      <c r="D119" s="127"/>
      <c r="E119" s="127"/>
      <c r="F119" s="22">
        <f t="shared" si="2"/>
        <v>0</v>
      </c>
      <c r="G119" s="136"/>
      <c r="H119" s="127"/>
      <c r="I119" s="23">
        <f t="shared" si="3"/>
        <v>0</v>
      </c>
      <c r="J119" s="137"/>
      <c r="K119" s="106"/>
      <c r="L119" s="106"/>
      <c r="M119" s="106"/>
      <c r="N119" s="106"/>
      <c r="O119" s="106"/>
    </row>
    <row r="120" spans="1:15" ht="26.25" hidden="1" customHeight="1">
      <c r="A120" s="197">
        <v>85</v>
      </c>
      <c r="B120" s="126"/>
      <c r="C120" s="126"/>
      <c r="D120" s="127"/>
      <c r="E120" s="127"/>
      <c r="F120" s="22">
        <f t="shared" si="2"/>
        <v>0</v>
      </c>
      <c r="G120" s="136"/>
      <c r="H120" s="127"/>
      <c r="I120" s="23">
        <f t="shared" si="3"/>
        <v>0</v>
      </c>
      <c r="J120" s="137"/>
      <c r="K120" s="106"/>
      <c r="L120" s="106"/>
      <c r="M120" s="106"/>
      <c r="N120" s="106"/>
      <c r="O120" s="106"/>
    </row>
    <row r="121" spans="1:15" ht="26.25" hidden="1" customHeight="1">
      <c r="A121" s="197">
        <v>86</v>
      </c>
      <c r="B121" s="126"/>
      <c r="C121" s="126"/>
      <c r="D121" s="127"/>
      <c r="E121" s="127"/>
      <c r="F121" s="22">
        <f t="shared" si="2"/>
        <v>0</v>
      </c>
      <c r="G121" s="136"/>
      <c r="H121" s="127"/>
      <c r="I121" s="23">
        <f t="shared" si="3"/>
        <v>0</v>
      </c>
      <c r="J121" s="137"/>
      <c r="K121" s="106"/>
      <c r="L121" s="106"/>
      <c r="M121" s="106"/>
      <c r="N121" s="106"/>
      <c r="O121" s="106"/>
    </row>
    <row r="122" spans="1:15" ht="26.25" hidden="1" customHeight="1">
      <c r="A122" s="197">
        <v>87</v>
      </c>
      <c r="B122" s="126"/>
      <c r="C122" s="126"/>
      <c r="D122" s="127"/>
      <c r="E122" s="127"/>
      <c r="F122" s="22">
        <f t="shared" si="2"/>
        <v>0</v>
      </c>
      <c r="G122" s="136"/>
      <c r="H122" s="127"/>
      <c r="I122" s="23">
        <f t="shared" si="3"/>
        <v>0</v>
      </c>
      <c r="J122" s="137"/>
      <c r="K122" s="106"/>
      <c r="L122" s="106"/>
      <c r="M122" s="106"/>
      <c r="N122" s="106"/>
      <c r="O122" s="106"/>
    </row>
    <row r="123" spans="1:15" ht="26.25" hidden="1" customHeight="1">
      <c r="A123" s="197">
        <v>88</v>
      </c>
      <c r="B123" s="126"/>
      <c r="C123" s="126"/>
      <c r="D123" s="127"/>
      <c r="E123" s="127"/>
      <c r="F123" s="22">
        <f t="shared" si="2"/>
        <v>0</v>
      </c>
      <c r="G123" s="136"/>
      <c r="H123" s="127"/>
      <c r="I123" s="23">
        <f t="shared" si="3"/>
        <v>0</v>
      </c>
      <c r="J123" s="137"/>
      <c r="K123" s="106"/>
      <c r="L123" s="106"/>
      <c r="M123" s="106"/>
      <c r="N123" s="106"/>
      <c r="O123" s="106"/>
    </row>
    <row r="124" spans="1:15" ht="26.25" hidden="1" customHeight="1">
      <c r="A124" s="197">
        <v>89</v>
      </c>
      <c r="B124" s="126"/>
      <c r="C124" s="126"/>
      <c r="D124" s="127"/>
      <c r="E124" s="127"/>
      <c r="F124" s="22">
        <f t="shared" si="2"/>
        <v>0</v>
      </c>
      <c r="G124" s="136"/>
      <c r="H124" s="127"/>
      <c r="I124" s="23">
        <f t="shared" si="3"/>
        <v>0</v>
      </c>
      <c r="J124" s="137"/>
      <c r="K124" s="106"/>
      <c r="L124" s="106"/>
      <c r="M124" s="106"/>
      <c r="N124" s="106"/>
      <c r="O124" s="106"/>
    </row>
    <row r="125" spans="1:15" ht="26.25" hidden="1" customHeight="1">
      <c r="A125" s="197">
        <v>90</v>
      </c>
      <c r="B125" s="126"/>
      <c r="C125" s="126"/>
      <c r="D125" s="127"/>
      <c r="E125" s="127"/>
      <c r="F125" s="22">
        <f t="shared" si="2"/>
        <v>0</v>
      </c>
      <c r="G125" s="136"/>
      <c r="H125" s="127"/>
      <c r="I125" s="23">
        <f t="shared" si="3"/>
        <v>0</v>
      </c>
      <c r="J125" s="137"/>
      <c r="K125" s="106"/>
      <c r="L125" s="106"/>
      <c r="M125" s="106"/>
      <c r="N125" s="106"/>
      <c r="O125" s="106"/>
    </row>
    <row r="126" spans="1:15" ht="26.25" hidden="1" customHeight="1">
      <c r="A126" s="197">
        <v>91</v>
      </c>
      <c r="B126" s="126"/>
      <c r="C126" s="126"/>
      <c r="D126" s="127"/>
      <c r="E126" s="127"/>
      <c r="F126" s="22">
        <f t="shared" si="2"/>
        <v>0</v>
      </c>
      <c r="G126" s="136"/>
      <c r="H126" s="127"/>
      <c r="I126" s="23">
        <f t="shared" si="3"/>
        <v>0</v>
      </c>
      <c r="J126" s="137"/>
      <c r="K126" s="106"/>
      <c r="L126" s="106"/>
      <c r="M126" s="106"/>
      <c r="N126" s="106"/>
      <c r="O126" s="106"/>
    </row>
    <row r="127" spans="1:15" ht="26.25" hidden="1" customHeight="1">
      <c r="A127" s="197">
        <v>92</v>
      </c>
      <c r="B127" s="126"/>
      <c r="C127" s="126"/>
      <c r="D127" s="127"/>
      <c r="E127" s="127"/>
      <c r="F127" s="22">
        <f t="shared" si="2"/>
        <v>0</v>
      </c>
      <c r="G127" s="136"/>
      <c r="H127" s="127"/>
      <c r="I127" s="23">
        <f t="shared" si="3"/>
        <v>0</v>
      </c>
      <c r="J127" s="137"/>
      <c r="K127" s="106"/>
      <c r="L127" s="106"/>
      <c r="M127" s="106"/>
      <c r="N127" s="106"/>
      <c r="O127" s="106"/>
    </row>
    <row r="128" spans="1:15" ht="26.25" hidden="1" customHeight="1">
      <c r="A128" s="197">
        <v>93</v>
      </c>
      <c r="B128" s="126"/>
      <c r="C128" s="126"/>
      <c r="D128" s="127"/>
      <c r="E128" s="127"/>
      <c r="F128" s="22">
        <f t="shared" si="2"/>
        <v>0</v>
      </c>
      <c r="G128" s="136"/>
      <c r="H128" s="127"/>
      <c r="I128" s="23">
        <f t="shared" si="3"/>
        <v>0</v>
      </c>
      <c r="J128" s="137"/>
      <c r="K128" s="106"/>
      <c r="L128" s="106"/>
      <c r="M128" s="106"/>
      <c r="N128" s="106"/>
      <c r="O128" s="106"/>
    </row>
    <row r="129" spans="1:15" ht="26.25" hidden="1" customHeight="1">
      <c r="A129" s="197">
        <v>94</v>
      </c>
      <c r="B129" s="126"/>
      <c r="C129" s="126"/>
      <c r="D129" s="127"/>
      <c r="E129" s="127"/>
      <c r="F129" s="22">
        <f t="shared" si="2"/>
        <v>0</v>
      </c>
      <c r="G129" s="136"/>
      <c r="H129" s="127"/>
      <c r="I129" s="23">
        <f t="shared" si="3"/>
        <v>0</v>
      </c>
      <c r="J129" s="137"/>
      <c r="K129" s="106"/>
      <c r="L129" s="106"/>
      <c r="M129" s="106"/>
      <c r="N129" s="106"/>
      <c r="O129" s="106"/>
    </row>
    <row r="130" spans="1:15" ht="26.25" hidden="1" customHeight="1">
      <c r="A130" s="197">
        <v>95</v>
      </c>
      <c r="B130" s="126"/>
      <c r="C130" s="126"/>
      <c r="D130" s="127"/>
      <c r="E130" s="127"/>
      <c r="F130" s="22">
        <f t="shared" si="2"/>
        <v>0</v>
      </c>
      <c r="G130" s="136"/>
      <c r="H130" s="127"/>
      <c r="I130" s="23">
        <f t="shared" si="3"/>
        <v>0</v>
      </c>
      <c r="J130" s="137"/>
      <c r="K130" s="106"/>
      <c r="L130" s="106"/>
      <c r="M130" s="106"/>
      <c r="N130" s="106"/>
      <c r="O130" s="106"/>
    </row>
    <row r="131" spans="1:15" ht="18" customHeight="1" thickBot="1">
      <c r="B131" s="13" t="s">
        <v>43</v>
      </c>
      <c r="C131" s="13" t="s">
        <v>43</v>
      </c>
      <c r="D131" s="6">
        <f>SUM(D36:D130)</f>
        <v>0</v>
      </c>
      <c r="E131" s="7" t="s">
        <v>57</v>
      </c>
      <c r="F131" s="19">
        <f>SUM(F36:F130)</f>
        <v>0</v>
      </c>
      <c r="G131" s="7" t="s">
        <v>57</v>
      </c>
      <c r="H131" s="7" t="s">
        <v>57</v>
      </c>
      <c r="I131" s="6">
        <f>SUM(I36:I130)</f>
        <v>0</v>
      </c>
      <c r="J131" s="20" t="s">
        <v>57</v>
      </c>
      <c r="K131" s="106"/>
      <c r="L131" s="106"/>
      <c r="M131" s="106"/>
      <c r="N131" s="106"/>
      <c r="O131" s="106"/>
    </row>
    <row r="132" spans="1:15" ht="18" customHeight="1" thickTop="1">
      <c r="B132" s="31"/>
      <c r="C132" s="31"/>
      <c r="D132" s="8"/>
      <c r="E132" s="32"/>
      <c r="F132" s="33"/>
      <c r="G132" s="32"/>
      <c r="H132" s="32"/>
      <c r="I132" s="8"/>
      <c r="J132" s="34"/>
      <c r="K132" s="106"/>
      <c r="L132" s="106"/>
      <c r="M132" s="106"/>
      <c r="N132" s="106"/>
      <c r="O132" s="106"/>
    </row>
    <row r="133" spans="1:15" ht="22.5" customHeight="1">
      <c r="B133" s="10" t="s">
        <v>58</v>
      </c>
      <c r="J133" s="5"/>
    </row>
    <row r="134" spans="1:15" ht="18" customHeight="1">
      <c r="B134" s="11"/>
      <c r="C134" s="11"/>
      <c r="D134" s="2"/>
      <c r="E134" s="2" t="s">
        <v>42</v>
      </c>
      <c r="F134" s="2" t="s">
        <v>43</v>
      </c>
      <c r="G134" s="2" t="s">
        <v>44</v>
      </c>
      <c r="H134" s="2" t="s">
        <v>45</v>
      </c>
      <c r="I134" s="2" t="s">
        <v>46</v>
      </c>
      <c r="J134" s="2" t="s">
        <v>59</v>
      </c>
    </row>
    <row r="135" spans="1:15" ht="18" customHeight="1">
      <c r="B135" s="12" t="s">
        <v>48</v>
      </c>
      <c r="C135" s="12" t="s">
        <v>49</v>
      </c>
      <c r="D135" s="3" t="s">
        <v>50</v>
      </c>
      <c r="E135" s="3" t="s">
        <v>51</v>
      </c>
      <c r="F135" s="3" t="s">
        <v>52</v>
      </c>
      <c r="G135" s="3" t="s">
        <v>53</v>
      </c>
      <c r="H135" s="3" t="s">
        <v>54</v>
      </c>
      <c r="I135" s="3" t="s">
        <v>55</v>
      </c>
      <c r="J135" s="3" t="s">
        <v>60</v>
      </c>
    </row>
    <row r="136" spans="1:15" ht="26.25" customHeight="1">
      <c r="A136" s="197">
        <f>A36</f>
        <v>1</v>
      </c>
      <c r="B136" s="126" t="str">
        <f>IF(ISBLANK(B36),"",B36)</f>
        <v/>
      </c>
      <c r="C136" s="126"/>
      <c r="D136" s="127"/>
      <c r="E136" s="127"/>
      <c r="F136" s="22">
        <f>D136*E136/1000</f>
        <v>0</v>
      </c>
      <c r="G136" s="136"/>
      <c r="H136" s="127"/>
      <c r="I136" s="23">
        <f>F136*H136</f>
        <v>0</v>
      </c>
      <c r="J136" s="140"/>
    </row>
    <row r="137" spans="1:15" ht="26.25" customHeight="1">
      <c r="A137" s="197">
        <f t="shared" ref="A137:A200" si="4">A37</f>
        <v>2</v>
      </c>
      <c r="B137" s="126" t="str">
        <f t="shared" ref="B137:B200" si="5">IF(ISBLANK(B37),"",B37)</f>
        <v/>
      </c>
      <c r="C137" s="126"/>
      <c r="D137" s="127"/>
      <c r="E137" s="127"/>
      <c r="F137" s="22">
        <f t="shared" ref="F137:F200" si="6">D137*E137/1000</f>
        <v>0</v>
      </c>
      <c r="G137" s="136"/>
      <c r="H137" s="127"/>
      <c r="I137" s="23">
        <f t="shared" ref="I137:I200" si="7">F137*H137</f>
        <v>0</v>
      </c>
      <c r="J137" s="140"/>
    </row>
    <row r="138" spans="1:15" ht="26.25" customHeight="1">
      <c r="A138" s="197">
        <f t="shared" si="4"/>
        <v>3</v>
      </c>
      <c r="B138" s="126" t="str">
        <f t="shared" si="5"/>
        <v/>
      </c>
      <c r="C138" s="126"/>
      <c r="D138" s="127"/>
      <c r="E138" s="127"/>
      <c r="F138" s="22">
        <f t="shared" si="6"/>
        <v>0</v>
      </c>
      <c r="G138" s="136"/>
      <c r="H138" s="127"/>
      <c r="I138" s="23">
        <f t="shared" si="7"/>
        <v>0</v>
      </c>
      <c r="J138" s="140"/>
    </row>
    <row r="139" spans="1:15" ht="26.25" customHeight="1">
      <c r="A139" s="197">
        <f t="shared" si="4"/>
        <v>4</v>
      </c>
      <c r="B139" s="126" t="str">
        <f t="shared" si="5"/>
        <v/>
      </c>
      <c r="C139" s="126"/>
      <c r="D139" s="127"/>
      <c r="E139" s="127"/>
      <c r="F139" s="22">
        <f t="shared" si="6"/>
        <v>0</v>
      </c>
      <c r="G139" s="136"/>
      <c r="H139" s="127"/>
      <c r="I139" s="23">
        <f t="shared" si="7"/>
        <v>0</v>
      </c>
      <c r="J139" s="140"/>
    </row>
    <row r="140" spans="1:15" ht="26.25" customHeight="1">
      <c r="A140" s="197">
        <f t="shared" si="4"/>
        <v>5</v>
      </c>
      <c r="B140" s="126" t="str">
        <f t="shared" si="5"/>
        <v/>
      </c>
      <c r="C140" s="126"/>
      <c r="D140" s="127"/>
      <c r="E140" s="127"/>
      <c r="F140" s="22">
        <f t="shared" si="6"/>
        <v>0</v>
      </c>
      <c r="G140" s="136"/>
      <c r="H140" s="127"/>
      <c r="I140" s="23">
        <f t="shared" si="7"/>
        <v>0</v>
      </c>
      <c r="J140" s="140"/>
    </row>
    <row r="141" spans="1:15" ht="26.25" customHeight="1">
      <c r="A141" s="197">
        <f t="shared" si="4"/>
        <v>6</v>
      </c>
      <c r="B141" s="126" t="str">
        <f t="shared" si="5"/>
        <v/>
      </c>
      <c r="C141" s="126"/>
      <c r="D141" s="127"/>
      <c r="E141" s="127"/>
      <c r="F141" s="22">
        <f t="shared" si="6"/>
        <v>0</v>
      </c>
      <c r="G141" s="136"/>
      <c r="H141" s="127"/>
      <c r="I141" s="23">
        <f t="shared" si="7"/>
        <v>0</v>
      </c>
      <c r="J141" s="140"/>
    </row>
    <row r="142" spans="1:15" ht="26.25" customHeight="1">
      <c r="A142" s="197">
        <f t="shared" si="4"/>
        <v>7</v>
      </c>
      <c r="B142" s="126" t="str">
        <f t="shared" si="5"/>
        <v/>
      </c>
      <c r="C142" s="126"/>
      <c r="D142" s="127"/>
      <c r="E142" s="127"/>
      <c r="F142" s="22">
        <f t="shared" si="6"/>
        <v>0</v>
      </c>
      <c r="G142" s="136"/>
      <c r="H142" s="127"/>
      <c r="I142" s="23">
        <f t="shared" si="7"/>
        <v>0</v>
      </c>
      <c r="J142" s="140"/>
    </row>
    <row r="143" spans="1:15" ht="26.25" customHeight="1">
      <c r="A143" s="197">
        <f t="shared" si="4"/>
        <v>8</v>
      </c>
      <c r="B143" s="126" t="str">
        <f t="shared" si="5"/>
        <v/>
      </c>
      <c r="C143" s="126"/>
      <c r="D143" s="127"/>
      <c r="E143" s="127"/>
      <c r="F143" s="22">
        <f t="shared" si="6"/>
        <v>0</v>
      </c>
      <c r="G143" s="136"/>
      <c r="H143" s="127"/>
      <c r="I143" s="23">
        <f t="shared" si="7"/>
        <v>0</v>
      </c>
      <c r="J143" s="140"/>
    </row>
    <row r="144" spans="1:15" ht="26.25" customHeight="1">
      <c r="A144" s="197">
        <f t="shared" si="4"/>
        <v>9</v>
      </c>
      <c r="B144" s="126" t="str">
        <f t="shared" si="5"/>
        <v/>
      </c>
      <c r="C144" s="126"/>
      <c r="D144" s="127"/>
      <c r="E144" s="127"/>
      <c r="F144" s="22">
        <f t="shared" si="6"/>
        <v>0</v>
      </c>
      <c r="G144" s="136"/>
      <c r="H144" s="127"/>
      <c r="I144" s="23">
        <f t="shared" si="7"/>
        <v>0</v>
      </c>
      <c r="J144" s="140"/>
    </row>
    <row r="145" spans="1:10" ht="26.25" customHeight="1">
      <c r="A145" s="197">
        <f t="shared" si="4"/>
        <v>10</v>
      </c>
      <c r="B145" s="126" t="str">
        <f t="shared" si="5"/>
        <v/>
      </c>
      <c r="C145" s="126"/>
      <c r="D145" s="127"/>
      <c r="E145" s="127"/>
      <c r="F145" s="22">
        <f t="shared" si="6"/>
        <v>0</v>
      </c>
      <c r="G145" s="136"/>
      <c r="H145" s="127"/>
      <c r="I145" s="23">
        <f t="shared" si="7"/>
        <v>0</v>
      </c>
      <c r="J145" s="140"/>
    </row>
    <row r="146" spans="1:10" ht="26.25" customHeight="1">
      <c r="A146" s="197">
        <f t="shared" si="4"/>
        <v>11</v>
      </c>
      <c r="B146" s="126" t="str">
        <f t="shared" si="5"/>
        <v/>
      </c>
      <c r="C146" s="126"/>
      <c r="D146" s="127"/>
      <c r="E146" s="127"/>
      <c r="F146" s="22">
        <f t="shared" si="6"/>
        <v>0</v>
      </c>
      <c r="G146" s="136"/>
      <c r="H146" s="127"/>
      <c r="I146" s="23">
        <f t="shared" si="7"/>
        <v>0</v>
      </c>
      <c r="J146" s="140"/>
    </row>
    <row r="147" spans="1:10" ht="26.25" customHeight="1">
      <c r="A147" s="197">
        <f t="shared" si="4"/>
        <v>12</v>
      </c>
      <c r="B147" s="126" t="str">
        <f t="shared" si="5"/>
        <v/>
      </c>
      <c r="C147" s="126"/>
      <c r="D147" s="127"/>
      <c r="E147" s="127"/>
      <c r="F147" s="22">
        <f t="shared" si="6"/>
        <v>0</v>
      </c>
      <c r="G147" s="136"/>
      <c r="H147" s="127"/>
      <c r="I147" s="23">
        <f t="shared" si="7"/>
        <v>0</v>
      </c>
      <c r="J147" s="140"/>
    </row>
    <row r="148" spans="1:10" ht="26.25" customHeight="1">
      <c r="A148" s="197">
        <f t="shared" si="4"/>
        <v>13</v>
      </c>
      <c r="B148" s="126" t="str">
        <f t="shared" si="5"/>
        <v/>
      </c>
      <c r="C148" s="126"/>
      <c r="D148" s="127"/>
      <c r="E148" s="127"/>
      <c r="F148" s="22">
        <f t="shared" si="6"/>
        <v>0</v>
      </c>
      <c r="G148" s="136"/>
      <c r="H148" s="127"/>
      <c r="I148" s="23">
        <f t="shared" si="7"/>
        <v>0</v>
      </c>
      <c r="J148" s="140"/>
    </row>
    <row r="149" spans="1:10" ht="26.25" customHeight="1">
      <c r="A149" s="197">
        <f t="shared" si="4"/>
        <v>14</v>
      </c>
      <c r="B149" s="126" t="str">
        <f t="shared" si="5"/>
        <v/>
      </c>
      <c r="C149" s="126"/>
      <c r="D149" s="127"/>
      <c r="E149" s="127"/>
      <c r="F149" s="22">
        <f t="shared" si="6"/>
        <v>0</v>
      </c>
      <c r="G149" s="136"/>
      <c r="H149" s="127"/>
      <c r="I149" s="23">
        <f t="shared" si="7"/>
        <v>0</v>
      </c>
      <c r="J149" s="140"/>
    </row>
    <row r="150" spans="1:10" ht="26.25" customHeight="1">
      <c r="A150" s="197">
        <f t="shared" si="4"/>
        <v>15</v>
      </c>
      <c r="B150" s="126" t="str">
        <f t="shared" si="5"/>
        <v/>
      </c>
      <c r="C150" s="126"/>
      <c r="D150" s="127"/>
      <c r="E150" s="127"/>
      <c r="F150" s="22">
        <f t="shared" si="6"/>
        <v>0</v>
      </c>
      <c r="G150" s="136"/>
      <c r="H150" s="127"/>
      <c r="I150" s="23">
        <f t="shared" si="7"/>
        <v>0</v>
      </c>
      <c r="J150" s="140"/>
    </row>
    <row r="151" spans="1:10" ht="26.25" customHeight="1">
      <c r="A151" s="197">
        <f t="shared" si="4"/>
        <v>16</v>
      </c>
      <c r="B151" s="126" t="str">
        <f t="shared" si="5"/>
        <v/>
      </c>
      <c r="C151" s="126"/>
      <c r="D151" s="127"/>
      <c r="E151" s="127"/>
      <c r="F151" s="22">
        <f t="shared" si="6"/>
        <v>0</v>
      </c>
      <c r="G151" s="136"/>
      <c r="H151" s="127"/>
      <c r="I151" s="23">
        <f t="shared" si="7"/>
        <v>0</v>
      </c>
      <c r="J151" s="140"/>
    </row>
    <row r="152" spans="1:10" ht="26.25" customHeight="1">
      <c r="A152" s="197">
        <f t="shared" si="4"/>
        <v>17</v>
      </c>
      <c r="B152" s="126" t="str">
        <f t="shared" si="5"/>
        <v/>
      </c>
      <c r="C152" s="126"/>
      <c r="D152" s="127"/>
      <c r="E152" s="127"/>
      <c r="F152" s="22">
        <f t="shared" si="6"/>
        <v>0</v>
      </c>
      <c r="G152" s="136"/>
      <c r="H152" s="127"/>
      <c r="I152" s="23">
        <f t="shared" si="7"/>
        <v>0</v>
      </c>
      <c r="J152" s="140"/>
    </row>
    <row r="153" spans="1:10" ht="26.25" customHeight="1">
      <c r="A153" s="197">
        <f t="shared" si="4"/>
        <v>18</v>
      </c>
      <c r="B153" s="126" t="str">
        <f t="shared" si="5"/>
        <v/>
      </c>
      <c r="C153" s="126"/>
      <c r="D153" s="127"/>
      <c r="E153" s="127"/>
      <c r="F153" s="22">
        <f t="shared" si="6"/>
        <v>0</v>
      </c>
      <c r="G153" s="136"/>
      <c r="H153" s="127"/>
      <c r="I153" s="23">
        <f t="shared" si="7"/>
        <v>0</v>
      </c>
      <c r="J153" s="140"/>
    </row>
    <row r="154" spans="1:10" ht="26.25" customHeight="1">
      <c r="A154" s="197">
        <f t="shared" si="4"/>
        <v>19</v>
      </c>
      <c r="B154" s="126" t="str">
        <f t="shared" si="5"/>
        <v/>
      </c>
      <c r="C154" s="126"/>
      <c r="D154" s="127"/>
      <c r="E154" s="127"/>
      <c r="F154" s="22">
        <f t="shared" si="6"/>
        <v>0</v>
      </c>
      <c r="G154" s="136"/>
      <c r="H154" s="127"/>
      <c r="I154" s="23">
        <f t="shared" si="7"/>
        <v>0</v>
      </c>
      <c r="J154" s="140"/>
    </row>
    <row r="155" spans="1:10" ht="26.25" customHeight="1">
      <c r="A155" s="197">
        <f t="shared" si="4"/>
        <v>20</v>
      </c>
      <c r="B155" s="126" t="str">
        <f t="shared" si="5"/>
        <v/>
      </c>
      <c r="C155" s="126"/>
      <c r="D155" s="127"/>
      <c r="E155" s="127"/>
      <c r="F155" s="22">
        <f t="shared" si="6"/>
        <v>0</v>
      </c>
      <c r="G155" s="136"/>
      <c r="H155" s="127"/>
      <c r="I155" s="23">
        <f t="shared" si="7"/>
        <v>0</v>
      </c>
      <c r="J155" s="140"/>
    </row>
    <row r="156" spans="1:10" ht="26.25" hidden="1" customHeight="1">
      <c r="A156" s="197">
        <f t="shared" si="4"/>
        <v>21</v>
      </c>
      <c r="B156" s="126" t="str">
        <f t="shared" si="5"/>
        <v/>
      </c>
      <c r="C156" s="126"/>
      <c r="D156" s="127"/>
      <c r="E156" s="127"/>
      <c r="F156" s="22">
        <f t="shared" si="6"/>
        <v>0</v>
      </c>
      <c r="G156" s="136"/>
      <c r="H156" s="127"/>
      <c r="I156" s="23">
        <f t="shared" si="7"/>
        <v>0</v>
      </c>
      <c r="J156" s="140"/>
    </row>
    <row r="157" spans="1:10" ht="26.25" hidden="1" customHeight="1">
      <c r="A157" s="197">
        <f t="shared" si="4"/>
        <v>22</v>
      </c>
      <c r="B157" s="126" t="str">
        <f t="shared" si="5"/>
        <v/>
      </c>
      <c r="C157" s="126"/>
      <c r="D157" s="127"/>
      <c r="E157" s="127"/>
      <c r="F157" s="22">
        <f t="shared" si="6"/>
        <v>0</v>
      </c>
      <c r="G157" s="136"/>
      <c r="H157" s="127"/>
      <c r="I157" s="23">
        <f t="shared" si="7"/>
        <v>0</v>
      </c>
      <c r="J157" s="140"/>
    </row>
    <row r="158" spans="1:10" ht="26.25" hidden="1" customHeight="1">
      <c r="A158" s="197">
        <f t="shared" si="4"/>
        <v>23</v>
      </c>
      <c r="B158" s="126" t="str">
        <f t="shared" si="5"/>
        <v/>
      </c>
      <c r="C158" s="126"/>
      <c r="D158" s="127"/>
      <c r="E158" s="127"/>
      <c r="F158" s="22">
        <f t="shared" si="6"/>
        <v>0</v>
      </c>
      <c r="G158" s="136"/>
      <c r="H158" s="127"/>
      <c r="I158" s="23">
        <f t="shared" si="7"/>
        <v>0</v>
      </c>
      <c r="J158" s="140"/>
    </row>
    <row r="159" spans="1:10" ht="26.25" hidden="1" customHeight="1">
      <c r="A159" s="197">
        <f t="shared" si="4"/>
        <v>24</v>
      </c>
      <c r="B159" s="126" t="str">
        <f t="shared" si="5"/>
        <v/>
      </c>
      <c r="C159" s="126"/>
      <c r="D159" s="127"/>
      <c r="E159" s="127"/>
      <c r="F159" s="22">
        <f t="shared" si="6"/>
        <v>0</v>
      </c>
      <c r="G159" s="136"/>
      <c r="H159" s="127"/>
      <c r="I159" s="23">
        <f t="shared" si="7"/>
        <v>0</v>
      </c>
      <c r="J159" s="140"/>
    </row>
    <row r="160" spans="1:10" ht="26.25" hidden="1" customHeight="1">
      <c r="A160" s="197">
        <f t="shared" si="4"/>
        <v>25</v>
      </c>
      <c r="B160" s="126" t="str">
        <f t="shared" si="5"/>
        <v/>
      </c>
      <c r="C160" s="126"/>
      <c r="D160" s="127"/>
      <c r="E160" s="127"/>
      <c r="F160" s="22">
        <f t="shared" si="6"/>
        <v>0</v>
      </c>
      <c r="G160" s="136"/>
      <c r="H160" s="127"/>
      <c r="I160" s="23">
        <f t="shared" si="7"/>
        <v>0</v>
      </c>
      <c r="J160" s="140"/>
    </row>
    <row r="161" spans="1:10" ht="26.25" hidden="1" customHeight="1">
      <c r="A161" s="197">
        <f t="shared" si="4"/>
        <v>26</v>
      </c>
      <c r="B161" s="126" t="str">
        <f t="shared" si="5"/>
        <v/>
      </c>
      <c r="C161" s="126"/>
      <c r="D161" s="127"/>
      <c r="E161" s="127"/>
      <c r="F161" s="22">
        <f t="shared" si="6"/>
        <v>0</v>
      </c>
      <c r="G161" s="136"/>
      <c r="H161" s="127"/>
      <c r="I161" s="23">
        <f t="shared" si="7"/>
        <v>0</v>
      </c>
      <c r="J161" s="140"/>
    </row>
    <row r="162" spans="1:10" ht="26.25" hidden="1" customHeight="1">
      <c r="A162" s="197">
        <f t="shared" si="4"/>
        <v>27</v>
      </c>
      <c r="B162" s="126" t="str">
        <f t="shared" si="5"/>
        <v/>
      </c>
      <c r="C162" s="126"/>
      <c r="D162" s="127"/>
      <c r="E162" s="127"/>
      <c r="F162" s="22">
        <f t="shared" si="6"/>
        <v>0</v>
      </c>
      <c r="G162" s="136"/>
      <c r="H162" s="127"/>
      <c r="I162" s="23">
        <f t="shared" si="7"/>
        <v>0</v>
      </c>
      <c r="J162" s="140"/>
    </row>
    <row r="163" spans="1:10" ht="26.25" hidden="1" customHeight="1">
      <c r="A163" s="197">
        <f t="shared" si="4"/>
        <v>28</v>
      </c>
      <c r="B163" s="126" t="str">
        <f t="shared" si="5"/>
        <v/>
      </c>
      <c r="C163" s="126"/>
      <c r="D163" s="127"/>
      <c r="E163" s="127"/>
      <c r="F163" s="22">
        <f t="shared" si="6"/>
        <v>0</v>
      </c>
      <c r="G163" s="136"/>
      <c r="H163" s="127"/>
      <c r="I163" s="23">
        <f t="shared" si="7"/>
        <v>0</v>
      </c>
      <c r="J163" s="140"/>
    </row>
    <row r="164" spans="1:10" ht="26.25" hidden="1" customHeight="1">
      <c r="A164" s="197">
        <f t="shared" si="4"/>
        <v>29</v>
      </c>
      <c r="B164" s="126" t="str">
        <f t="shared" si="5"/>
        <v/>
      </c>
      <c r="C164" s="126"/>
      <c r="D164" s="127"/>
      <c r="E164" s="127"/>
      <c r="F164" s="22">
        <f t="shared" si="6"/>
        <v>0</v>
      </c>
      <c r="G164" s="136"/>
      <c r="H164" s="127"/>
      <c r="I164" s="23">
        <f t="shared" si="7"/>
        <v>0</v>
      </c>
      <c r="J164" s="140"/>
    </row>
    <row r="165" spans="1:10" ht="26.25" hidden="1" customHeight="1">
      <c r="A165" s="197">
        <f t="shared" si="4"/>
        <v>30</v>
      </c>
      <c r="B165" s="126" t="str">
        <f t="shared" si="5"/>
        <v/>
      </c>
      <c r="C165" s="126"/>
      <c r="D165" s="127"/>
      <c r="E165" s="127"/>
      <c r="F165" s="22">
        <f t="shared" si="6"/>
        <v>0</v>
      </c>
      <c r="G165" s="136"/>
      <c r="H165" s="127"/>
      <c r="I165" s="23">
        <f t="shared" si="7"/>
        <v>0</v>
      </c>
      <c r="J165" s="140"/>
    </row>
    <row r="166" spans="1:10" ht="26.25" hidden="1" customHeight="1">
      <c r="A166" s="197">
        <f t="shared" si="4"/>
        <v>31</v>
      </c>
      <c r="B166" s="126" t="str">
        <f t="shared" si="5"/>
        <v/>
      </c>
      <c r="C166" s="126"/>
      <c r="D166" s="127"/>
      <c r="E166" s="127"/>
      <c r="F166" s="22">
        <f t="shared" si="6"/>
        <v>0</v>
      </c>
      <c r="G166" s="136"/>
      <c r="H166" s="127"/>
      <c r="I166" s="23">
        <f t="shared" si="7"/>
        <v>0</v>
      </c>
      <c r="J166" s="140"/>
    </row>
    <row r="167" spans="1:10" ht="26.25" hidden="1" customHeight="1">
      <c r="A167" s="197">
        <f t="shared" si="4"/>
        <v>32</v>
      </c>
      <c r="B167" s="126" t="str">
        <f t="shared" si="5"/>
        <v/>
      </c>
      <c r="C167" s="126"/>
      <c r="D167" s="127"/>
      <c r="E167" s="127"/>
      <c r="F167" s="22">
        <f t="shared" si="6"/>
        <v>0</v>
      </c>
      <c r="G167" s="136"/>
      <c r="H167" s="127"/>
      <c r="I167" s="23">
        <f t="shared" si="7"/>
        <v>0</v>
      </c>
      <c r="J167" s="140"/>
    </row>
    <row r="168" spans="1:10" ht="26.25" hidden="1" customHeight="1">
      <c r="A168" s="197">
        <f t="shared" si="4"/>
        <v>33</v>
      </c>
      <c r="B168" s="126" t="str">
        <f t="shared" si="5"/>
        <v/>
      </c>
      <c r="C168" s="126"/>
      <c r="D168" s="127"/>
      <c r="E168" s="127"/>
      <c r="F168" s="22">
        <f t="shared" si="6"/>
        <v>0</v>
      </c>
      <c r="G168" s="136"/>
      <c r="H168" s="127"/>
      <c r="I168" s="23">
        <f t="shared" si="7"/>
        <v>0</v>
      </c>
      <c r="J168" s="140"/>
    </row>
    <row r="169" spans="1:10" ht="26.25" hidden="1" customHeight="1">
      <c r="A169" s="197">
        <f t="shared" si="4"/>
        <v>34</v>
      </c>
      <c r="B169" s="126" t="str">
        <f t="shared" si="5"/>
        <v/>
      </c>
      <c r="C169" s="126"/>
      <c r="D169" s="127"/>
      <c r="E169" s="127"/>
      <c r="F169" s="22">
        <f t="shared" si="6"/>
        <v>0</v>
      </c>
      <c r="G169" s="136"/>
      <c r="H169" s="127"/>
      <c r="I169" s="23">
        <f t="shared" si="7"/>
        <v>0</v>
      </c>
      <c r="J169" s="140"/>
    </row>
    <row r="170" spans="1:10" ht="26.25" hidden="1" customHeight="1">
      <c r="A170" s="197">
        <f t="shared" si="4"/>
        <v>35</v>
      </c>
      <c r="B170" s="126" t="str">
        <f t="shared" si="5"/>
        <v/>
      </c>
      <c r="C170" s="126"/>
      <c r="D170" s="127"/>
      <c r="E170" s="127"/>
      <c r="F170" s="22">
        <f t="shared" si="6"/>
        <v>0</v>
      </c>
      <c r="G170" s="136"/>
      <c r="H170" s="127"/>
      <c r="I170" s="23">
        <f t="shared" si="7"/>
        <v>0</v>
      </c>
      <c r="J170" s="140"/>
    </row>
    <row r="171" spans="1:10" ht="26.25" hidden="1" customHeight="1">
      <c r="A171" s="197">
        <f t="shared" si="4"/>
        <v>36</v>
      </c>
      <c r="B171" s="126" t="str">
        <f t="shared" si="5"/>
        <v/>
      </c>
      <c r="C171" s="126"/>
      <c r="D171" s="127"/>
      <c r="E171" s="127"/>
      <c r="F171" s="22">
        <f t="shared" si="6"/>
        <v>0</v>
      </c>
      <c r="G171" s="136"/>
      <c r="H171" s="127"/>
      <c r="I171" s="23">
        <f t="shared" si="7"/>
        <v>0</v>
      </c>
      <c r="J171" s="140"/>
    </row>
    <row r="172" spans="1:10" ht="26.25" hidden="1" customHeight="1">
      <c r="A172" s="197">
        <f t="shared" si="4"/>
        <v>37</v>
      </c>
      <c r="B172" s="126" t="str">
        <f t="shared" si="5"/>
        <v/>
      </c>
      <c r="C172" s="126"/>
      <c r="D172" s="127"/>
      <c r="E172" s="127"/>
      <c r="F172" s="22">
        <f t="shared" si="6"/>
        <v>0</v>
      </c>
      <c r="G172" s="136"/>
      <c r="H172" s="127"/>
      <c r="I172" s="23">
        <f t="shared" si="7"/>
        <v>0</v>
      </c>
      <c r="J172" s="140"/>
    </row>
    <row r="173" spans="1:10" ht="26.25" hidden="1" customHeight="1">
      <c r="A173" s="197">
        <f t="shared" si="4"/>
        <v>38</v>
      </c>
      <c r="B173" s="126" t="str">
        <f t="shared" si="5"/>
        <v/>
      </c>
      <c r="C173" s="126"/>
      <c r="D173" s="127"/>
      <c r="E173" s="127"/>
      <c r="F173" s="22">
        <f t="shared" si="6"/>
        <v>0</v>
      </c>
      <c r="G173" s="136"/>
      <c r="H173" s="127"/>
      <c r="I173" s="23">
        <f t="shared" si="7"/>
        <v>0</v>
      </c>
      <c r="J173" s="140"/>
    </row>
    <row r="174" spans="1:10" ht="26.25" hidden="1" customHeight="1">
      <c r="A174" s="197">
        <f t="shared" si="4"/>
        <v>39</v>
      </c>
      <c r="B174" s="126" t="str">
        <f t="shared" si="5"/>
        <v/>
      </c>
      <c r="C174" s="126"/>
      <c r="D174" s="127"/>
      <c r="E174" s="127"/>
      <c r="F174" s="22">
        <f t="shared" si="6"/>
        <v>0</v>
      </c>
      <c r="G174" s="136"/>
      <c r="H174" s="127"/>
      <c r="I174" s="23">
        <f t="shared" si="7"/>
        <v>0</v>
      </c>
      <c r="J174" s="140"/>
    </row>
    <row r="175" spans="1:10" ht="26.25" hidden="1" customHeight="1">
      <c r="A175" s="197">
        <f t="shared" si="4"/>
        <v>40</v>
      </c>
      <c r="B175" s="126" t="str">
        <f t="shared" si="5"/>
        <v/>
      </c>
      <c r="C175" s="126"/>
      <c r="D175" s="127"/>
      <c r="E175" s="127"/>
      <c r="F175" s="22">
        <f t="shared" si="6"/>
        <v>0</v>
      </c>
      <c r="G175" s="136"/>
      <c r="H175" s="127"/>
      <c r="I175" s="23">
        <f t="shared" si="7"/>
        <v>0</v>
      </c>
      <c r="J175" s="140"/>
    </row>
    <row r="176" spans="1:10" ht="26.25" hidden="1" customHeight="1">
      <c r="A176" s="197">
        <f t="shared" si="4"/>
        <v>41</v>
      </c>
      <c r="B176" s="126" t="str">
        <f t="shared" si="5"/>
        <v/>
      </c>
      <c r="C176" s="126"/>
      <c r="D176" s="127"/>
      <c r="E176" s="127"/>
      <c r="F176" s="22">
        <f t="shared" si="6"/>
        <v>0</v>
      </c>
      <c r="G176" s="136"/>
      <c r="H176" s="127"/>
      <c r="I176" s="23">
        <f t="shared" si="7"/>
        <v>0</v>
      </c>
      <c r="J176" s="140"/>
    </row>
    <row r="177" spans="1:10" ht="26.25" hidden="1" customHeight="1">
      <c r="A177" s="197">
        <f t="shared" si="4"/>
        <v>42</v>
      </c>
      <c r="B177" s="126" t="str">
        <f t="shared" si="5"/>
        <v/>
      </c>
      <c r="C177" s="126"/>
      <c r="D177" s="127"/>
      <c r="E177" s="127"/>
      <c r="F177" s="22">
        <f t="shared" si="6"/>
        <v>0</v>
      </c>
      <c r="G177" s="136"/>
      <c r="H177" s="127"/>
      <c r="I177" s="23">
        <f t="shared" si="7"/>
        <v>0</v>
      </c>
      <c r="J177" s="140"/>
    </row>
    <row r="178" spans="1:10" ht="26.25" hidden="1" customHeight="1">
      <c r="A178" s="197">
        <f t="shared" si="4"/>
        <v>43</v>
      </c>
      <c r="B178" s="126" t="str">
        <f t="shared" si="5"/>
        <v/>
      </c>
      <c r="C178" s="126"/>
      <c r="D178" s="127"/>
      <c r="E178" s="127"/>
      <c r="F178" s="22">
        <f t="shared" si="6"/>
        <v>0</v>
      </c>
      <c r="G178" s="136"/>
      <c r="H178" s="127"/>
      <c r="I178" s="23">
        <f t="shared" si="7"/>
        <v>0</v>
      </c>
      <c r="J178" s="140"/>
    </row>
    <row r="179" spans="1:10" ht="26.25" hidden="1" customHeight="1">
      <c r="A179" s="197">
        <f t="shared" si="4"/>
        <v>44</v>
      </c>
      <c r="B179" s="126" t="str">
        <f t="shared" si="5"/>
        <v/>
      </c>
      <c r="C179" s="126"/>
      <c r="D179" s="127"/>
      <c r="E179" s="127"/>
      <c r="F179" s="22">
        <f t="shared" si="6"/>
        <v>0</v>
      </c>
      <c r="G179" s="136"/>
      <c r="H179" s="127"/>
      <c r="I179" s="23">
        <f t="shared" si="7"/>
        <v>0</v>
      </c>
      <c r="J179" s="140"/>
    </row>
    <row r="180" spans="1:10" ht="26.25" hidden="1" customHeight="1">
      <c r="A180" s="197">
        <f t="shared" si="4"/>
        <v>45</v>
      </c>
      <c r="B180" s="126" t="str">
        <f t="shared" si="5"/>
        <v/>
      </c>
      <c r="C180" s="126"/>
      <c r="D180" s="127"/>
      <c r="E180" s="127"/>
      <c r="F180" s="22">
        <f t="shared" si="6"/>
        <v>0</v>
      </c>
      <c r="G180" s="136"/>
      <c r="H180" s="127"/>
      <c r="I180" s="23">
        <f t="shared" si="7"/>
        <v>0</v>
      </c>
      <c r="J180" s="140"/>
    </row>
    <row r="181" spans="1:10" ht="26.25" hidden="1" customHeight="1">
      <c r="A181" s="197">
        <f t="shared" si="4"/>
        <v>46</v>
      </c>
      <c r="B181" s="126" t="str">
        <f t="shared" si="5"/>
        <v/>
      </c>
      <c r="C181" s="126"/>
      <c r="D181" s="127"/>
      <c r="E181" s="127"/>
      <c r="F181" s="22">
        <f t="shared" si="6"/>
        <v>0</v>
      </c>
      <c r="G181" s="136"/>
      <c r="H181" s="127"/>
      <c r="I181" s="23">
        <f t="shared" si="7"/>
        <v>0</v>
      </c>
      <c r="J181" s="140"/>
    </row>
    <row r="182" spans="1:10" ht="26.25" hidden="1" customHeight="1">
      <c r="A182" s="197">
        <f t="shared" si="4"/>
        <v>47</v>
      </c>
      <c r="B182" s="126" t="str">
        <f t="shared" si="5"/>
        <v/>
      </c>
      <c r="C182" s="126"/>
      <c r="D182" s="127"/>
      <c r="E182" s="127"/>
      <c r="F182" s="22">
        <f t="shared" si="6"/>
        <v>0</v>
      </c>
      <c r="G182" s="136"/>
      <c r="H182" s="127"/>
      <c r="I182" s="23">
        <f t="shared" si="7"/>
        <v>0</v>
      </c>
      <c r="J182" s="140"/>
    </row>
    <row r="183" spans="1:10" ht="26.25" hidden="1" customHeight="1">
      <c r="A183" s="197">
        <f t="shared" si="4"/>
        <v>48</v>
      </c>
      <c r="B183" s="126" t="str">
        <f t="shared" si="5"/>
        <v/>
      </c>
      <c r="C183" s="126"/>
      <c r="D183" s="127"/>
      <c r="E183" s="127"/>
      <c r="F183" s="22">
        <f t="shared" si="6"/>
        <v>0</v>
      </c>
      <c r="G183" s="136"/>
      <c r="H183" s="127"/>
      <c r="I183" s="23">
        <f t="shared" si="7"/>
        <v>0</v>
      </c>
      <c r="J183" s="140"/>
    </row>
    <row r="184" spans="1:10" ht="26.25" hidden="1" customHeight="1">
      <c r="A184" s="197">
        <f t="shared" si="4"/>
        <v>49</v>
      </c>
      <c r="B184" s="126" t="str">
        <f t="shared" si="5"/>
        <v/>
      </c>
      <c r="C184" s="126"/>
      <c r="D184" s="127"/>
      <c r="E184" s="127"/>
      <c r="F184" s="22">
        <f t="shared" si="6"/>
        <v>0</v>
      </c>
      <c r="G184" s="136"/>
      <c r="H184" s="127"/>
      <c r="I184" s="23">
        <f t="shared" si="7"/>
        <v>0</v>
      </c>
      <c r="J184" s="140"/>
    </row>
    <row r="185" spans="1:10" ht="26.25" hidden="1" customHeight="1">
      <c r="A185" s="197">
        <f t="shared" si="4"/>
        <v>50</v>
      </c>
      <c r="B185" s="126" t="str">
        <f t="shared" si="5"/>
        <v/>
      </c>
      <c r="C185" s="126"/>
      <c r="D185" s="127"/>
      <c r="E185" s="127"/>
      <c r="F185" s="22">
        <f t="shared" si="6"/>
        <v>0</v>
      </c>
      <c r="G185" s="136"/>
      <c r="H185" s="127"/>
      <c r="I185" s="23">
        <f t="shared" si="7"/>
        <v>0</v>
      </c>
      <c r="J185" s="140"/>
    </row>
    <row r="186" spans="1:10" ht="26.25" hidden="1" customHeight="1">
      <c r="A186" s="197">
        <f t="shared" si="4"/>
        <v>51</v>
      </c>
      <c r="B186" s="126" t="str">
        <f t="shared" si="5"/>
        <v/>
      </c>
      <c r="C186" s="126"/>
      <c r="D186" s="127"/>
      <c r="E186" s="127"/>
      <c r="F186" s="22">
        <f t="shared" si="6"/>
        <v>0</v>
      </c>
      <c r="G186" s="136"/>
      <c r="H186" s="127"/>
      <c r="I186" s="23">
        <f t="shared" si="7"/>
        <v>0</v>
      </c>
      <c r="J186" s="140"/>
    </row>
    <row r="187" spans="1:10" ht="26.25" hidden="1" customHeight="1">
      <c r="A187" s="197">
        <f t="shared" si="4"/>
        <v>52</v>
      </c>
      <c r="B187" s="126" t="str">
        <f t="shared" si="5"/>
        <v/>
      </c>
      <c r="C187" s="126"/>
      <c r="D187" s="127"/>
      <c r="E187" s="127"/>
      <c r="F187" s="22">
        <f t="shared" si="6"/>
        <v>0</v>
      </c>
      <c r="G187" s="136"/>
      <c r="H187" s="127"/>
      <c r="I187" s="23">
        <f t="shared" si="7"/>
        <v>0</v>
      </c>
      <c r="J187" s="140"/>
    </row>
    <row r="188" spans="1:10" ht="26.25" hidden="1" customHeight="1">
      <c r="A188" s="197">
        <f t="shared" si="4"/>
        <v>53</v>
      </c>
      <c r="B188" s="126" t="str">
        <f t="shared" si="5"/>
        <v/>
      </c>
      <c r="C188" s="126"/>
      <c r="D188" s="127"/>
      <c r="E188" s="127"/>
      <c r="F188" s="22">
        <f t="shared" si="6"/>
        <v>0</v>
      </c>
      <c r="G188" s="136"/>
      <c r="H188" s="127"/>
      <c r="I188" s="23">
        <f t="shared" si="7"/>
        <v>0</v>
      </c>
      <c r="J188" s="140"/>
    </row>
    <row r="189" spans="1:10" ht="26.25" hidden="1" customHeight="1">
      <c r="A189" s="197">
        <f t="shared" si="4"/>
        <v>54</v>
      </c>
      <c r="B189" s="126" t="str">
        <f t="shared" si="5"/>
        <v/>
      </c>
      <c r="C189" s="126"/>
      <c r="D189" s="127"/>
      <c r="E189" s="127"/>
      <c r="F189" s="22">
        <f t="shared" si="6"/>
        <v>0</v>
      </c>
      <c r="G189" s="136"/>
      <c r="H189" s="127"/>
      <c r="I189" s="23">
        <f t="shared" si="7"/>
        <v>0</v>
      </c>
      <c r="J189" s="140"/>
    </row>
    <row r="190" spans="1:10" ht="26.25" hidden="1" customHeight="1">
      <c r="A190" s="197">
        <f t="shared" si="4"/>
        <v>55</v>
      </c>
      <c r="B190" s="126" t="str">
        <f t="shared" si="5"/>
        <v/>
      </c>
      <c r="C190" s="126"/>
      <c r="D190" s="127"/>
      <c r="E190" s="127"/>
      <c r="F190" s="22">
        <f t="shared" si="6"/>
        <v>0</v>
      </c>
      <c r="G190" s="136"/>
      <c r="H190" s="127"/>
      <c r="I190" s="23">
        <f t="shared" si="7"/>
        <v>0</v>
      </c>
      <c r="J190" s="140"/>
    </row>
    <row r="191" spans="1:10" ht="26.25" hidden="1" customHeight="1">
      <c r="A191" s="197">
        <f t="shared" si="4"/>
        <v>56</v>
      </c>
      <c r="B191" s="126" t="str">
        <f t="shared" si="5"/>
        <v/>
      </c>
      <c r="C191" s="126"/>
      <c r="D191" s="127"/>
      <c r="E191" s="127"/>
      <c r="F191" s="22">
        <f t="shared" si="6"/>
        <v>0</v>
      </c>
      <c r="G191" s="136"/>
      <c r="H191" s="127"/>
      <c r="I191" s="23">
        <f t="shared" si="7"/>
        <v>0</v>
      </c>
      <c r="J191" s="140"/>
    </row>
    <row r="192" spans="1:10" ht="26.25" hidden="1" customHeight="1">
      <c r="A192" s="197">
        <f t="shared" si="4"/>
        <v>57</v>
      </c>
      <c r="B192" s="126" t="str">
        <f t="shared" si="5"/>
        <v/>
      </c>
      <c r="C192" s="126"/>
      <c r="D192" s="127"/>
      <c r="E192" s="127"/>
      <c r="F192" s="22">
        <f t="shared" si="6"/>
        <v>0</v>
      </c>
      <c r="G192" s="136"/>
      <c r="H192" s="127"/>
      <c r="I192" s="23">
        <f t="shared" si="7"/>
        <v>0</v>
      </c>
      <c r="J192" s="140"/>
    </row>
    <row r="193" spans="1:10" ht="26.25" hidden="1" customHeight="1">
      <c r="A193" s="197">
        <f t="shared" si="4"/>
        <v>58</v>
      </c>
      <c r="B193" s="126" t="str">
        <f t="shared" si="5"/>
        <v/>
      </c>
      <c r="C193" s="126"/>
      <c r="D193" s="127"/>
      <c r="E193" s="127"/>
      <c r="F193" s="22">
        <f t="shared" si="6"/>
        <v>0</v>
      </c>
      <c r="G193" s="136"/>
      <c r="H193" s="127"/>
      <c r="I193" s="23">
        <f t="shared" si="7"/>
        <v>0</v>
      </c>
      <c r="J193" s="140"/>
    </row>
    <row r="194" spans="1:10" ht="26.25" hidden="1" customHeight="1">
      <c r="A194" s="197">
        <f t="shared" si="4"/>
        <v>59</v>
      </c>
      <c r="B194" s="126" t="str">
        <f t="shared" si="5"/>
        <v/>
      </c>
      <c r="C194" s="126"/>
      <c r="D194" s="127"/>
      <c r="E194" s="127"/>
      <c r="F194" s="22">
        <f t="shared" si="6"/>
        <v>0</v>
      </c>
      <c r="G194" s="136"/>
      <c r="H194" s="127"/>
      <c r="I194" s="23">
        <f t="shared" si="7"/>
        <v>0</v>
      </c>
      <c r="J194" s="140"/>
    </row>
    <row r="195" spans="1:10" ht="26.25" hidden="1" customHeight="1">
      <c r="A195" s="197">
        <f t="shared" si="4"/>
        <v>60</v>
      </c>
      <c r="B195" s="126" t="str">
        <f t="shared" si="5"/>
        <v/>
      </c>
      <c r="C195" s="126"/>
      <c r="D195" s="127"/>
      <c r="E195" s="127"/>
      <c r="F195" s="22">
        <f t="shared" si="6"/>
        <v>0</v>
      </c>
      <c r="G195" s="136"/>
      <c r="H195" s="127"/>
      <c r="I195" s="23">
        <f t="shared" si="7"/>
        <v>0</v>
      </c>
      <c r="J195" s="140"/>
    </row>
    <row r="196" spans="1:10" ht="26.25" hidden="1" customHeight="1">
      <c r="A196" s="197">
        <f t="shared" si="4"/>
        <v>61</v>
      </c>
      <c r="B196" s="126" t="str">
        <f t="shared" si="5"/>
        <v/>
      </c>
      <c r="C196" s="126"/>
      <c r="D196" s="127"/>
      <c r="E196" s="127"/>
      <c r="F196" s="22">
        <f t="shared" si="6"/>
        <v>0</v>
      </c>
      <c r="G196" s="136"/>
      <c r="H196" s="127"/>
      <c r="I196" s="23">
        <f t="shared" si="7"/>
        <v>0</v>
      </c>
      <c r="J196" s="140"/>
    </row>
    <row r="197" spans="1:10" ht="26.25" hidden="1" customHeight="1">
      <c r="A197" s="197">
        <f t="shared" si="4"/>
        <v>62</v>
      </c>
      <c r="B197" s="126" t="str">
        <f t="shared" si="5"/>
        <v/>
      </c>
      <c r="C197" s="126"/>
      <c r="D197" s="127"/>
      <c r="E197" s="127"/>
      <c r="F197" s="22">
        <f t="shared" si="6"/>
        <v>0</v>
      </c>
      <c r="G197" s="136"/>
      <c r="H197" s="127"/>
      <c r="I197" s="23">
        <f t="shared" si="7"/>
        <v>0</v>
      </c>
      <c r="J197" s="140"/>
    </row>
    <row r="198" spans="1:10" ht="26.25" hidden="1" customHeight="1">
      <c r="A198" s="197">
        <f t="shared" si="4"/>
        <v>63</v>
      </c>
      <c r="B198" s="126" t="str">
        <f t="shared" si="5"/>
        <v/>
      </c>
      <c r="C198" s="126"/>
      <c r="D198" s="127"/>
      <c r="E198" s="127"/>
      <c r="F198" s="22">
        <f t="shared" si="6"/>
        <v>0</v>
      </c>
      <c r="G198" s="136"/>
      <c r="H198" s="127"/>
      <c r="I198" s="23">
        <f t="shared" si="7"/>
        <v>0</v>
      </c>
      <c r="J198" s="140"/>
    </row>
    <row r="199" spans="1:10" ht="26.25" hidden="1" customHeight="1">
      <c r="A199" s="197">
        <f t="shared" si="4"/>
        <v>64</v>
      </c>
      <c r="B199" s="126" t="str">
        <f t="shared" si="5"/>
        <v/>
      </c>
      <c r="C199" s="126"/>
      <c r="D199" s="127"/>
      <c r="E199" s="127"/>
      <c r="F199" s="22">
        <f t="shared" si="6"/>
        <v>0</v>
      </c>
      <c r="G199" s="136"/>
      <c r="H199" s="127"/>
      <c r="I199" s="23">
        <f t="shared" si="7"/>
        <v>0</v>
      </c>
      <c r="J199" s="140"/>
    </row>
    <row r="200" spans="1:10" ht="26.25" hidden="1" customHeight="1">
      <c r="A200" s="197">
        <f t="shared" si="4"/>
        <v>65</v>
      </c>
      <c r="B200" s="126" t="str">
        <f t="shared" si="5"/>
        <v/>
      </c>
      <c r="C200" s="126"/>
      <c r="D200" s="127"/>
      <c r="E200" s="127"/>
      <c r="F200" s="22">
        <f t="shared" si="6"/>
        <v>0</v>
      </c>
      <c r="G200" s="136"/>
      <c r="H200" s="127"/>
      <c r="I200" s="23">
        <f t="shared" si="7"/>
        <v>0</v>
      </c>
      <c r="J200" s="140"/>
    </row>
    <row r="201" spans="1:10" ht="26.25" hidden="1" customHeight="1">
      <c r="A201" s="197">
        <f t="shared" ref="A201:A230" si="8">A101</f>
        <v>66</v>
      </c>
      <c r="B201" s="126" t="str">
        <f t="shared" ref="B201:B230" si="9">IF(ISBLANK(B101),"",B101)</f>
        <v/>
      </c>
      <c r="C201" s="126"/>
      <c r="D201" s="127"/>
      <c r="E201" s="127"/>
      <c r="F201" s="22">
        <f t="shared" ref="F201:F230" si="10">D201*E201/1000</f>
        <v>0</v>
      </c>
      <c r="G201" s="136"/>
      <c r="H201" s="127"/>
      <c r="I201" s="23">
        <f t="shared" ref="I201:I230" si="11">F201*H201</f>
        <v>0</v>
      </c>
      <c r="J201" s="140"/>
    </row>
    <row r="202" spans="1:10" ht="26.25" hidden="1" customHeight="1">
      <c r="A202" s="197">
        <f t="shared" si="8"/>
        <v>67</v>
      </c>
      <c r="B202" s="126" t="str">
        <f t="shared" si="9"/>
        <v/>
      </c>
      <c r="C202" s="126"/>
      <c r="D202" s="127"/>
      <c r="E202" s="127"/>
      <c r="F202" s="22">
        <f t="shared" si="10"/>
        <v>0</v>
      </c>
      <c r="G202" s="136"/>
      <c r="H202" s="127"/>
      <c r="I202" s="23">
        <f t="shared" si="11"/>
        <v>0</v>
      </c>
      <c r="J202" s="140"/>
    </row>
    <row r="203" spans="1:10" ht="26.25" hidden="1" customHeight="1">
      <c r="A203" s="197">
        <f t="shared" si="8"/>
        <v>68</v>
      </c>
      <c r="B203" s="126" t="str">
        <f t="shared" si="9"/>
        <v/>
      </c>
      <c r="C203" s="126"/>
      <c r="D203" s="127"/>
      <c r="E203" s="127"/>
      <c r="F203" s="22">
        <f t="shared" si="10"/>
        <v>0</v>
      </c>
      <c r="G203" s="136"/>
      <c r="H203" s="127"/>
      <c r="I203" s="23">
        <f t="shared" si="11"/>
        <v>0</v>
      </c>
      <c r="J203" s="140"/>
    </row>
    <row r="204" spans="1:10" ht="26.25" hidden="1" customHeight="1">
      <c r="A204" s="197">
        <f t="shared" si="8"/>
        <v>69</v>
      </c>
      <c r="B204" s="126" t="str">
        <f t="shared" si="9"/>
        <v/>
      </c>
      <c r="C204" s="126"/>
      <c r="D204" s="127"/>
      <c r="E204" s="127"/>
      <c r="F204" s="22">
        <f t="shared" si="10"/>
        <v>0</v>
      </c>
      <c r="G204" s="136"/>
      <c r="H204" s="127"/>
      <c r="I204" s="23">
        <f t="shared" si="11"/>
        <v>0</v>
      </c>
      <c r="J204" s="140"/>
    </row>
    <row r="205" spans="1:10" ht="26.25" hidden="1" customHeight="1">
      <c r="A205" s="197">
        <f t="shared" si="8"/>
        <v>70</v>
      </c>
      <c r="B205" s="126" t="str">
        <f t="shared" si="9"/>
        <v/>
      </c>
      <c r="C205" s="126"/>
      <c r="D205" s="127"/>
      <c r="E205" s="127"/>
      <c r="F205" s="22">
        <f t="shared" si="10"/>
        <v>0</v>
      </c>
      <c r="G205" s="136"/>
      <c r="H205" s="127"/>
      <c r="I205" s="23">
        <f t="shared" si="11"/>
        <v>0</v>
      </c>
      <c r="J205" s="140"/>
    </row>
    <row r="206" spans="1:10" ht="26.25" hidden="1" customHeight="1">
      <c r="A206" s="197">
        <f t="shared" si="8"/>
        <v>71</v>
      </c>
      <c r="B206" s="126" t="str">
        <f t="shared" si="9"/>
        <v/>
      </c>
      <c r="C206" s="126"/>
      <c r="D206" s="127"/>
      <c r="E206" s="127"/>
      <c r="F206" s="22">
        <f t="shared" si="10"/>
        <v>0</v>
      </c>
      <c r="G206" s="136"/>
      <c r="H206" s="127"/>
      <c r="I206" s="23">
        <f t="shared" si="11"/>
        <v>0</v>
      </c>
      <c r="J206" s="140"/>
    </row>
    <row r="207" spans="1:10" ht="26.25" hidden="1" customHeight="1">
      <c r="A207" s="197">
        <f t="shared" si="8"/>
        <v>72</v>
      </c>
      <c r="B207" s="126" t="str">
        <f t="shared" si="9"/>
        <v/>
      </c>
      <c r="C207" s="126"/>
      <c r="D207" s="127"/>
      <c r="E207" s="127"/>
      <c r="F207" s="22">
        <f t="shared" si="10"/>
        <v>0</v>
      </c>
      <c r="G207" s="136"/>
      <c r="H207" s="127"/>
      <c r="I207" s="23">
        <f t="shared" si="11"/>
        <v>0</v>
      </c>
      <c r="J207" s="140"/>
    </row>
    <row r="208" spans="1:10" ht="26.25" hidden="1" customHeight="1">
      <c r="A208" s="197">
        <f t="shared" si="8"/>
        <v>73</v>
      </c>
      <c r="B208" s="126" t="str">
        <f t="shared" si="9"/>
        <v/>
      </c>
      <c r="C208" s="126"/>
      <c r="D208" s="127"/>
      <c r="E208" s="127"/>
      <c r="F208" s="22">
        <f t="shared" si="10"/>
        <v>0</v>
      </c>
      <c r="G208" s="136"/>
      <c r="H208" s="127"/>
      <c r="I208" s="23">
        <f t="shared" si="11"/>
        <v>0</v>
      </c>
      <c r="J208" s="140"/>
    </row>
    <row r="209" spans="1:10" ht="26.25" hidden="1" customHeight="1">
      <c r="A209" s="197">
        <f t="shared" si="8"/>
        <v>74</v>
      </c>
      <c r="B209" s="126" t="str">
        <f t="shared" si="9"/>
        <v/>
      </c>
      <c r="C209" s="126"/>
      <c r="D209" s="127"/>
      <c r="E209" s="127"/>
      <c r="F209" s="22">
        <f t="shared" si="10"/>
        <v>0</v>
      </c>
      <c r="G209" s="136"/>
      <c r="H209" s="127"/>
      <c r="I209" s="23">
        <f t="shared" si="11"/>
        <v>0</v>
      </c>
      <c r="J209" s="140"/>
    </row>
    <row r="210" spans="1:10" ht="26.25" hidden="1" customHeight="1">
      <c r="A210" s="197">
        <f t="shared" si="8"/>
        <v>75</v>
      </c>
      <c r="B210" s="126" t="str">
        <f t="shared" si="9"/>
        <v/>
      </c>
      <c r="C210" s="126"/>
      <c r="D210" s="127"/>
      <c r="E210" s="127"/>
      <c r="F210" s="22">
        <f t="shared" si="10"/>
        <v>0</v>
      </c>
      <c r="G210" s="136"/>
      <c r="H210" s="127"/>
      <c r="I210" s="23">
        <f t="shared" si="11"/>
        <v>0</v>
      </c>
      <c r="J210" s="140"/>
    </row>
    <row r="211" spans="1:10" ht="26.25" hidden="1" customHeight="1">
      <c r="A211" s="197">
        <f t="shared" si="8"/>
        <v>76</v>
      </c>
      <c r="B211" s="126" t="str">
        <f t="shared" si="9"/>
        <v/>
      </c>
      <c r="C211" s="126"/>
      <c r="D211" s="127"/>
      <c r="E211" s="127"/>
      <c r="F211" s="22">
        <f t="shared" si="10"/>
        <v>0</v>
      </c>
      <c r="G211" s="136"/>
      <c r="H211" s="127"/>
      <c r="I211" s="23">
        <f t="shared" si="11"/>
        <v>0</v>
      </c>
      <c r="J211" s="140"/>
    </row>
    <row r="212" spans="1:10" ht="26.25" hidden="1" customHeight="1">
      <c r="A212" s="197">
        <f t="shared" si="8"/>
        <v>77</v>
      </c>
      <c r="B212" s="126" t="str">
        <f t="shared" si="9"/>
        <v/>
      </c>
      <c r="C212" s="126"/>
      <c r="D212" s="127"/>
      <c r="E212" s="127"/>
      <c r="F212" s="22">
        <f t="shared" si="10"/>
        <v>0</v>
      </c>
      <c r="G212" s="136"/>
      <c r="H212" s="127"/>
      <c r="I212" s="23">
        <f t="shared" si="11"/>
        <v>0</v>
      </c>
      <c r="J212" s="140"/>
    </row>
    <row r="213" spans="1:10" ht="26.25" hidden="1" customHeight="1">
      <c r="A213" s="197">
        <f t="shared" si="8"/>
        <v>78</v>
      </c>
      <c r="B213" s="126" t="str">
        <f t="shared" si="9"/>
        <v/>
      </c>
      <c r="C213" s="126"/>
      <c r="D213" s="127"/>
      <c r="E213" s="127"/>
      <c r="F213" s="22">
        <f t="shared" si="10"/>
        <v>0</v>
      </c>
      <c r="G213" s="136"/>
      <c r="H213" s="127"/>
      <c r="I213" s="23">
        <f t="shared" si="11"/>
        <v>0</v>
      </c>
      <c r="J213" s="140"/>
    </row>
    <row r="214" spans="1:10" ht="26.25" hidden="1" customHeight="1">
      <c r="A214" s="197">
        <f t="shared" si="8"/>
        <v>79</v>
      </c>
      <c r="B214" s="126" t="str">
        <f t="shared" si="9"/>
        <v/>
      </c>
      <c r="C214" s="126"/>
      <c r="D214" s="127"/>
      <c r="E214" s="127"/>
      <c r="F214" s="22">
        <f t="shared" si="10"/>
        <v>0</v>
      </c>
      <c r="G214" s="136"/>
      <c r="H214" s="127"/>
      <c r="I214" s="23">
        <f t="shared" si="11"/>
        <v>0</v>
      </c>
      <c r="J214" s="140"/>
    </row>
    <row r="215" spans="1:10" ht="26.25" hidden="1" customHeight="1">
      <c r="A215" s="197">
        <f t="shared" si="8"/>
        <v>80</v>
      </c>
      <c r="B215" s="126" t="str">
        <f t="shared" si="9"/>
        <v/>
      </c>
      <c r="C215" s="126"/>
      <c r="D215" s="127"/>
      <c r="E215" s="127"/>
      <c r="F215" s="22">
        <f t="shared" si="10"/>
        <v>0</v>
      </c>
      <c r="G215" s="136"/>
      <c r="H215" s="127"/>
      <c r="I215" s="23">
        <f t="shared" si="11"/>
        <v>0</v>
      </c>
      <c r="J215" s="140"/>
    </row>
    <row r="216" spans="1:10" ht="26.25" hidden="1" customHeight="1">
      <c r="A216" s="197">
        <f t="shared" si="8"/>
        <v>81</v>
      </c>
      <c r="B216" s="126" t="str">
        <f t="shared" si="9"/>
        <v/>
      </c>
      <c r="C216" s="126"/>
      <c r="D216" s="127"/>
      <c r="E216" s="127"/>
      <c r="F216" s="22">
        <f t="shared" si="10"/>
        <v>0</v>
      </c>
      <c r="G216" s="136"/>
      <c r="H216" s="127"/>
      <c r="I216" s="23">
        <f t="shared" si="11"/>
        <v>0</v>
      </c>
      <c r="J216" s="140"/>
    </row>
    <row r="217" spans="1:10" ht="26.25" hidden="1" customHeight="1">
      <c r="A217" s="197">
        <f t="shared" si="8"/>
        <v>82</v>
      </c>
      <c r="B217" s="126" t="str">
        <f t="shared" si="9"/>
        <v/>
      </c>
      <c r="C217" s="126"/>
      <c r="D217" s="127"/>
      <c r="E217" s="127"/>
      <c r="F217" s="22">
        <f t="shared" si="10"/>
        <v>0</v>
      </c>
      <c r="G217" s="136"/>
      <c r="H217" s="127"/>
      <c r="I217" s="23">
        <f t="shared" si="11"/>
        <v>0</v>
      </c>
      <c r="J217" s="140"/>
    </row>
    <row r="218" spans="1:10" ht="26.25" hidden="1" customHeight="1">
      <c r="A218" s="197">
        <f t="shared" si="8"/>
        <v>83</v>
      </c>
      <c r="B218" s="126" t="str">
        <f t="shared" si="9"/>
        <v/>
      </c>
      <c r="C218" s="126"/>
      <c r="D218" s="127"/>
      <c r="E218" s="127"/>
      <c r="F218" s="22">
        <f t="shared" si="10"/>
        <v>0</v>
      </c>
      <c r="G218" s="136"/>
      <c r="H218" s="127"/>
      <c r="I218" s="23">
        <f t="shared" si="11"/>
        <v>0</v>
      </c>
      <c r="J218" s="140"/>
    </row>
    <row r="219" spans="1:10" ht="26.25" hidden="1" customHeight="1">
      <c r="A219" s="197">
        <f t="shared" si="8"/>
        <v>84</v>
      </c>
      <c r="B219" s="126" t="str">
        <f t="shared" si="9"/>
        <v/>
      </c>
      <c r="C219" s="126"/>
      <c r="D219" s="127"/>
      <c r="E219" s="127"/>
      <c r="F219" s="22">
        <f t="shared" si="10"/>
        <v>0</v>
      </c>
      <c r="G219" s="136"/>
      <c r="H219" s="127"/>
      <c r="I219" s="23">
        <f t="shared" si="11"/>
        <v>0</v>
      </c>
      <c r="J219" s="140"/>
    </row>
    <row r="220" spans="1:10" ht="26.25" hidden="1" customHeight="1">
      <c r="A220" s="197">
        <f t="shared" si="8"/>
        <v>85</v>
      </c>
      <c r="B220" s="126" t="str">
        <f t="shared" si="9"/>
        <v/>
      </c>
      <c r="C220" s="126"/>
      <c r="D220" s="127"/>
      <c r="E220" s="127"/>
      <c r="F220" s="22">
        <f t="shared" si="10"/>
        <v>0</v>
      </c>
      <c r="G220" s="136"/>
      <c r="H220" s="127"/>
      <c r="I220" s="23">
        <f t="shared" si="11"/>
        <v>0</v>
      </c>
      <c r="J220" s="140"/>
    </row>
    <row r="221" spans="1:10" ht="26.25" hidden="1" customHeight="1">
      <c r="A221" s="197">
        <f t="shared" si="8"/>
        <v>86</v>
      </c>
      <c r="B221" s="126" t="str">
        <f t="shared" si="9"/>
        <v/>
      </c>
      <c r="C221" s="126"/>
      <c r="D221" s="127"/>
      <c r="E221" s="127"/>
      <c r="F221" s="22">
        <f t="shared" si="10"/>
        <v>0</v>
      </c>
      <c r="G221" s="136"/>
      <c r="H221" s="127"/>
      <c r="I221" s="23">
        <f t="shared" si="11"/>
        <v>0</v>
      </c>
      <c r="J221" s="140"/>
    </row>
    <row r="222" spans="1:10" ht="26.25" hidden="1" customHeight="1">
      <c r="A222" s="197">
        <f t="shared" si="8"/>
        <v>87</v>
      </c>
      <c r="B222" s="126" t="str">
        <f t="shared" si="9"/>
        <v/>
      </c>
      <c r="C222" s="126"/>
      <c r="D222" s="127"/>
      <c r="E222" s="127"/>
      <c r="F222" s="22">
        <f t="shared" si="10"/>
        <v>0</v>
      </c>
      <c r="G222" s="136"/>
      <c r="H222" s="127"/>
      <c r="I222" s="23">
        <f t="shared" si="11"/>
        <v>0</v>
      </c>
      <c r="J222" s="140"/>
    </row>
    <row r="223" spans="1:10" ht="26.25" hidden="1" customHeight="1">
      <c r="A223" s="197">
        <f t="shared" si="8"/>
        <v>88</v>
      </c>
      <c r="B223" s="126" t="str">
        <f t="shared" si="9"/>
        <v/>
      </c>
      <c r="C223" s="126"/>
      <c r="D223" s="127"/>
      <c r="E223" s="127"/>
      <c r="F223" s="22">
        <f t="shared" si="10"/>
        <v>0</v>
      </c>
      <c r="G223" s="136"/>
      <c r="H223" s="127"/>
      <c r="I223" s="23">
        <f t="shared" si="11"/>
        <v>0</v>
      </c>
      <c r="J223" s="140"/>
    </row>
    <row r="224" spans="1:10" ht="26.25" hidden="1" customHeight="1">
      <c r="A224" s="197">
        <f t="shared" si="8"/>
        <v>89</v>
      </c>
      <c r="B224" s="126" t="str">
        <f t="shared" si="9"/>
        <v/>
      </c>
      <c r="C224" s="126"/>
      <c r="D224" s="127"/>
      <c r="E224" s="127"/>
      <c r="F224" s="22">
        <f t="shared" si="10"/>
        <v>0</v>
      </c>
      <c r="G224" s="136"/>
      <c r="H224" s="127"/>
      <c r="I224" s="23">
        <f t="shared" si="11"/>
        <v>0</v>
      </c>
      <c r="J224" s="140"/>
    </row>
    <row r="225" spans="1:15" ht="26.25" hidden="1" customHeight="1">
      <c r="A225" s="197">
        <f t="shared" si="8"/>
        <v>90</v>
      </c>
      <c r="B225" s="126" t="str">
        <f t="shared" si="9"/>
        <v/>
      </c>
      <c r="C225" s="126"/>
      <c r="D225" s="127"/>
      <c r="E225" s="127"/>
      <c r="F225" s="22">
        <f t="shared" si="10"/>
        <v>0</v>
      </c>
      <c r="G225" s="136"/>
      <c r="H225" s="127"/>
      <c r="I225" s="23">
        <f t="shared" si="11"/>
        <v>0</v>
      </c>
      <c r="J225" s="140"/>
    </row>
    <row r="226" spans="1:15" ht="26.25" hidden="1" customHeight="1">
      <c r="A226" s="197">
        <f t="shared" si="8"/>
        <v>91</v>
      </c>
      <c r="B226" s="126" t="str">
        <f t="shared" si="9"/>
        <v/>
      </c>
      <c r="C226" s="126"/>
      <c r="D226" s="127"/>
      <c r="E226" s="127"/>
      <c r="F226" s="22">
        <f t="shared" si="10"/>
        <v>0</v>
      </c>
      <c r="G226" s="136"/>
      <c r="H226" s="127"/>
      <c r="I226" s="23">
        <f t="shared" si="11"/>
        <v>0</v>
      </c>
      <c r="J226" s="140"/>
    </row>
    <row r="227" spans="1:15" ht="26.25" hidden="1" customHeight="1">
      <c r="A227" s="197">
        <f t="shared" si="8"/>
        <v>92</v>
      </c>
      <c r="B227" s="126" t="str">
        <f t="shared" si="9"/>
        <v/>
      </c>
      <c r="C227" s="126"/>
      <c r="D227" s="127"/>
      <c r="E227" s="127"/>
      <c r="F227" s="22">
        <f t="shared" si="10"/>
        <v>0</v>
      </c>
      <c r="G227" s="136"/>
      <c r="H227" s="127"/>
      <c r="I227" s="23">
        <f t="shared" si="11"/>
        <v>0</v>
      </c>
      <c r="J227" s="140"/>
    </row>
    <row r="228" spans="1:15" ht="26.25" hidden="1" customHeight="1">
      <c r="A228" s="197">
        <f t="shared" si="8"/>
        <v>93</v>
      </c>
      <c r="B228" s="126" t="str">
        <f t="shared" si="9"/>
        <v/>
      </c>
      <c r="C228" s="126"/>
      <c r="D228" s="127"/>
      <c r="E228" s="127"/>
      <c r="F228" s="22">
        <f t="shared" si="10"/>
        <v>0</v>
      </c>
      <c r="G228" s="136"/>
      <c r="H228" s="127"/>
      <c r="I228" s="23">
        <f t="shared" si="11"/>
        <v>0</v>
      </c>
      <c r="J228" s="140"/>
    </row>
    <row r="229" spans="1:15" ht="26.25" hidden="1" customHeight="1">
      <c r="A229" s="197">
        <f t="shared" si="8"/>
        <v>94</v>
      </c>
      <c r="B229" s="126" t="str">
        <f t="shared" si="9"/>
        <v/>
      </c>
      <c r="C229" s="126"/>
      <c r="D229" s="127"/>
      <c r="E229" s="127"/>
      <c r="F229" s="22">
        <f t="shared" si="10"/>
        <v>0</v>
      </c>
      <c r="G229" s="136"/>
      <c r="H229" s="127"/>
      <c r="I229" s="23">
        <f t="shared" si="11"/>
        <v>0</v>
      </c>
      <c r="J229" s="140"/>
    </row>
    <row r="230" spans="1:15" ht="26.25" hidden="1" customHeight="1">
      <c r="A230" s="197">
        <f t="shared" si="8"/>
        <v>95</v>
      </c>
      <c r="B230" s="126" t="str">
        <f t="shared" si="9"/>
        <v/>
      </c>
      <c r="C230" s="126"/>
      <c r="D230" s="127"/>
      <c r="E230" s="127"/>
      <c r="F230" s="22">
        <f t="shared" si="10"/>
        <v>0</v>
      </c>
      <c r="G230" s="136"/>
      <c r="H230" s="127"/>
      <c r="I230" s="23">
        <f t="shared" si="11"/>
        <v>0</v>
      </c>
      <c r="J230" s="140"/>
    </row>
    <row r="231" spans="1:15" ht="13.5" thickBot="1">
      <c r="B231" s="13" t="s">
        <v>43</v>
      </c>
      <c r="C231" s="13"/>
      <c r="D231" s="6">
        <f>SUM(D136:D230)</f>
        <v>0</v>
      </c>
      <c r="E231" s="7" t="s">
        <v>57</v>
      </c>
      <c r="F231" s="19">
        <f>SUM(F136:F230)</f>
        <v>0</v>
      </c>
      <c r="G231" s="7" t="s">
        <v>57</v>
      </c>
      <c r="H231" s="7" t="s">
        <v>57</v>
      </c>
      <c r="I231" s="6">
        <f>SUM(I136:I230)</f>
        <v>0</v>
      </c>
      <c r="J231" s="110">
        <f>SUM(J136:J230)</f>
        <v>0</v>
      </c>
    </row>
    <row r="232" spans="1:15" ht="13.5" thickTop="1">
      <c r="B232" s="31"/>
      <c r="C232" s="31"/>
      <c r="D232" s="8"/>
      <c r="E232" s="32"/>
      <c r="F232" s="33"/>
      <c r="G232" s="32"/>
      <c r="H232" s="32"/>
      <c r="I232" s="8"/>
      <c r="J232" s="120"/>
    </row>
    <row r="233" spans="1:15" ht="22.5" customHeight="1">
      <c r="A233" s="198"/>
      <c r="B233" s="10" t="s">
        <v>61</v>
      </c>
      <c r="J233" s="50"/>
    </row>
    <row r="234" spans="1:15" ht="18" customHeight="1">
      <c r="A234" s="199" t="s">
        <v>62</v>
      </c>
      <c r="B234" s="11"/>
      <c r="C234" s="11"/>
      <c r="D234" s="11"/>
      <c r="E234" s="11"/>
      <c r="F234" s="2" t="s">
        <v>63</v>
      </c>
      <c r="G234" s="2" t="s">
        <v>64</v>
      </c>
      <c r="H234" s="2" t="s">
        <v>65</v>
      </c>
      <c r="K234" s="4"/>
      <c r="L234" s="4"/>
      <c r="M234" s="4"/>
      <c r="N234" s="4"/>
      <c r="O234" s="4"/>
    </row>
    <row r="235" spans="1:15" ht="18" customHeight="1">
      <c r="B235" s="12" t="s">
        <v>48</v>
      </c>
      <c r="C235" s="12" t="s">
        <v>66</v>
      </c>
      <c r="D235" s="12" t="s">
        <v>67</v>
      </c>
      <c r="E235" s="12"/>
      <c r="F235" s="3" t="s">
        <v>68</v>
      </c>
      <c r="G235" s="3" t="s">
        <v>68</v>
      </c>
      <c r="H235" s="3" t="s">
        <v>69</v>
      </c>
      <c r="K235" s="4"/>
      <c r="L235" s="4"/>
      <c r="M235" s="4"/>
      <c r="N235" s="4"/>
      <c r="O235" s="4"/>
    </row>
    <row r="236" spans="1:15" ht="26.25" customHeight="1">
      <c r="A236" s="197">
        <f>A36</f>
        <v>1</v>
      </c>
      <c r="B236" s="44" t="str">
        <f>IF(ISBLANK(B36),"",B36)</f>
        <v/>
      </c>
      <c r="C236" s="44" t="str">
        <f>IF(ISBLANK(C36),"",C36)</f>
        <v/>
      </c>
      <c r="D236" s="207" t="str">
        <f>IF(ISBLANK(C136),"",C136)</f>
        <v/>
      </c>
      <c r="E236" s="207"/>
      <c r="F236" s="22">
        <f>IF(J36=$P$341,F36-F136,0)</f>
        <v>0</v>
      </c>
      <c r="G236" s="22">
        <f>IF(J36=$P$342,F36-F136,0)</f>
        <v>0</v>
      </c>
      <c r="H236" s="23">
        <f>I36-I136</f>
        <v>0</v>
      </c>
      <c r="K236" s="8"/>
      <c r="L236" s="8"/>
      <c r="M236" s="8"/>
      <c r="N236" s="8"/>
      <c r="O236" s="8"/>
    </row>
    <row r="237" spans="1:15" ht="26.25" customHeight="1">
      <c r="A237" s="197">
        <f t="shared" ref="A237:A300" si="12">A37</f>
        <v>2</v>
      </c>
      <c r="B237" s="44" t="str">
        <f t="shared" ref="B237:C237" si="13">IF(ISBLANK(B37),"",B37)</f>
        <v/>
      </c>
      <c r="C237" s="44" t="str">
        <f t="shared" si="13"/>
        <v/>
      </c>
      <c r="D237" s="207" t="str">
        <f t="shared" ref="D237:D300" si="14">IF(ISBLANK(C137),"",C137)</f>
        <v/>
      </c>
      <c r="E237" s="207"/>
      <c r="F237" s="22">
        <f t="shared" ref="F237:F300" si="15">IF(J37=$P$341,F37-F137,0)</f>
        <v>0</v>
      </c>
      <c r="G237" s="22">
        <f t="shared" ref="G237:G300" si="16">IF(J37=$P$342,F37-F137,0)</f>
        <v>0</v>
      </c>
      <c r="H237" s="23">
        <f t="shared" ref="H237:H300" si="17">I37-I137</f>
        <v>0</v>
      </c>
      <c r="K237" s="8"/>
      <c r="L237" s="8"/>
      <c r="M237" s="8"/>
      <c r="N237" s="8"/>
      <c r="O237" s="8"/>
    </row>
    <row r="238" spans="1:15" ht="26.25" customHeight="1">
      <c r="A238" s="197">
        <f t="shared" si="12"/>
        <v>3</v>
      </c>
      <c r="B238" s="44" t="str">
        <f t="shared" ref="B238:C238" si="18">IF(ISBLANK(B38),"",B38)</f>
        <v/>
      </c>
      <c r="C238" s="44" t="str">
        <f t="shared" si="18"/>
        <v/>
      </c>
      <c r="D238" s="207" t="str">
        <f t="shared" si="14"/>
        <v/>
      </c>
      <c r="E238" s="207"/>
      <c r="F238" s="22">
        <f t="shared" si="15"/>
        <v>0</v>
      </c>
      <c r="G238" s="22">
        <f t="shared" si="16"/>
        <v>0</v>
      </c>
      <c r="H238" s="23">
        <f t="shared" si="17"/>
        <v>0</v>
      </c>
      <c r="K238" s="8"/>
      <c r="L238" s="8"/>
      <c r="M238" s="8"/>
      <c r="N238" s="8"/>
      <c r="O238" s="8"/>
    </row>
    <row r="239" spans="1:15" ht="26.25" customHeight="1">
      <c r="A239" s="197">
        <f t="shared" si="12"/>
        <v>4</v>
      </c>
      <c r="B239" s="44" t="str">
        <f t="shared" ref="B239:C239" si="19">IF(ISBLANK(B39),"",B39)</f>
        <v/>
      </c>
      <c r="C239" s="44" t="str">
        <f t="shared" si="19"/>
        <v/>
      </c>
      <c r="D239" s="207" t="str">
        <f t="shared" si="14"/>
        <v/>
      </c>
      <c r="E239" s="207"/>
      <c r="F239" s="22">
        <f t="shared" si="15"/>
        <v>0</v>
      </c>
      <c r="G239" s="22">
        <f t="shared" si="16"/>
        <v>0</v>
      </c>
      <c r="H239" s="23">
        <f t="shared" si="17"/>
        <v>0</v>
      </c>
      <c r="K239" s="8"/>
      <c r="L239" s="8"/>
      <c r="M239" s="8"/>
      <c r="N239" s="8"/>
      <c r="O239" s="8"/>
    </row>
    <row r="240" spans="1:15" ht="26.25" customHeight="1">
      <c r="A240" s="197">
        <f t="shared" si="12"/>
        <v>5</v>
      </c>
      <c r="B240" s="44" t="str">
        <f t="shared" ref="B240:C240" si="20">IF(ISBLANK(B40),"",B40)</f>
        <v/>
      </c>
      <c r="C240" s="44" t="str">
        <f t="shared" si="20"/>
        <v/>
      </c>
      <c r="D240" s="207" t="str">
        <f t="shared" si="14"/>
        <v/>
      </c>
      <c r="E240" s="207"/>
      <c r="F240" s="22">
        <f t="shared" si="15"/>
        <v>0</v>
      </c>
      <c r="G240" s="22">
        <f t="shared" si="16"/>
        <v>0</v>
      </c>
      <c r="H240" s="23">
        <f t="shared" si="17"/>
        <v>0</v>
      </c>
      <c r="K240" s="8"/>
      <c r="L240" s="8"/>
      <c r="M240" s="8"/>
      <c r="N240" s="8"/>
      <c r="O240" s="8"/>
    </row>
    <row r="241" spans="1:15" ht="26.25" customHeight="1">
      <c r="A241" s="197">
        <f t="shared" si="12"/>
        <v>6</v>
      </c>
      <c r="B241" s="44" t="str">
        <f t="shared" ref="B241:C241" si="21">IF(ISBLANK(B41),"",B41)</f>
        <v/>
      </c>
      <c r="C241" s="44" t="str">
        <f t="shared" si="21"/>
        <v/>
      </c>
      <c r="D241" s="207" t="str">
        <f t="shared" si="14"/>
        <v/>
      </c>
      <c r="E241" s="207"/>
      <c r="F241" s="22">
        <f t="shared" si="15"/>
        <v>0</v>
      </c>
      <c r="G241" s="22">
        <f t="shared" si="16"/>
        <v>0</v>
      </c>
      <c r="H241" s="23">
        <f t="shared" si="17"/>
        <v>0</v>
      </c>
      <c r="K241" s="8"/>
      <c r="L241" s="8"/>
      <c r="M241" s="8"/>
      <c r="N241" s="8"/>
      <c r="O241" s="8"/>
    </row>
    <row r="242" spans="1:15" ht="26.25" customHeight="1">
      <c r="A242" s="197">
        <f t="shared" si="12"/>
        <v>7</v>
      </c>
      <c r="B242" s="44" t="str">
        <f t="shared" ref="B242:C242" si="22">IF(ISBLANK(B42),"",B42)</f>
        <v/>
      </c>
      <c r="C242" s="44" t="str">
        <f t="shared" si="22"/>
        <v/>
      </c>
      <c r="D242" s="207" t="str">
        <f t="shared" si="14"/>
        <v/>
      </c>
      <c r="E242" s="207"/>
      <c r="F242" s="22">
        <f t="shared" si="15"/>
        <v>0</v>
      </c>
      <c r="G242" s="22">
        <f t="shared" si="16"/>
        <v>0</v>
      </c>
      <c r="H242" s="23">
        <f t="shared" si="17"/>
        <v>0</v>
      </c>
      <c r="K242" s="8"/>
      <c r="L242" s="8"/>
      <c r="M242" s="8"/>
      <c r="N242" s="8"/>
      <c r="O242" s="8"/>
    </row>
    <row r="243" spans="1:15" ht="26.25" customHeight="1">
      <c r="A243" s="197">
        <f t="shared" si="12"/>
        <v>8</v>
      </c>
      <c r="B243" s="44" t="str">
        <f t="shared" ref="B243:C243" si="23">IF(ISBLANK(B43),"",B43)</f>
        <v/>
      </c>
      <c r="C243" s="44" t="str">
        <f t="shared" si="23"/>
        <v/>
      </c>
      <c r="D243" s="207" t="str">
        <f t="shared" si="14"/>
        <v/>
      </c>
      <c r="E243" s="207"/>
      <c r="F243" s="22">
        <f t="shared" si="15"/>
        <v>0</v>
      </c>
      <c r="G243" s="22">
        <f t="shared" si="16"/>
        <v>0</v>
      </c>
      <c r="H243" s="23">
        <f t="shared" si="17"/>
        <v>0</v>
      </c>
      <c r="K243" s="8"/>
      <c r="L243" s="8"/>
      <c r="M243" s="8"/>
      <c r="N243" s="8"/>
      <c r="O243" s="8"/>
    </row>
    <row r="244" spans="1:15" ht="26.25" customHeight="1">
      <c r="A244" s="197">
        <f t="shared" si="12"/>
        <v>9</v>
      </c>
      <c r="B244" s="44" t="str">
        <f t="shared" ref="B244:C244" si="24">IF(ISBLANK(B44),"",B44)</f>
        <v/>
      </c>
      <c r="C244" s="44" t="str">
        <f t="shared" si="24"/>
        <v/>
      </c>
      <c r="D244" s="207" t="str">
        <f t="shared" si="14"/>
        <v/>
      </c>
      <c r="E244" s="207"/>
      <c r="F244" s="22">
        <f t="shared" si="15"/>
        <v>0</v>
      </c>
      <c r="G244" s="22">
        <f t="shared" si="16"/>
        <v>0</v>
      </c>
      <c r="H244" s="23">
        <f t="shared" si="17"/>
        <v>0</v>
      </c>
      <c r="K244" s="8"/>
      <c r="L244" s="8"/>
      <c r="M244" s="8"/>
      <c r="N244" s="8"/>
      <c r="O244" s="8"/>
    </row>
    <row r="245" spans="1:15" ht="26.25" customHeight="1">
      <c r="A245" s="197">
        <f t="shared" si="12"/>
        <v>10</v>
      </c>
      <c r="B245" s="44" t="str">
        <f t="shared" ref="B245:C245" si="25">IF(ISBLANK(B45),"",B45)</f>
        <v/>
      </c>
      <c r="C245" s="44" t="str">
        <f t="shared" si="25"/>
        <v/>
      </c>
      <c r="D245" s="207" t="str">
        <f t="shared" si="14"/>
        <v/>
      </c>
      <c r="E245" s="207"/>
      <c r="F245" s="22">
        <f t="shared" si="15"/>
        <v>0</v>
      </c>
      <c r="G245" s="22">
        <f t="shared" si="16"/>
        <v>0</v>
      </c>
      <c r="H245" s="23">
        <f t="shared" si="17"/>
        <v>0</v>
      </c>
      <c r="K245" s="8"/>
      <c r="L245" s="8"/>
      <c r="M245" s="8"/>
      <c r="N245" s="8"/>
      <c r="O245" s="8"/>
    </row>
    <row r="246" spans="1:15" ht="26.25" customHeight="1">
      <c r="A246" s="197">
        <f t="shared" si="12"/>
        <v>11</v>
      </c>
      <c r="B246" s="44" t="str">
        <f t="shared" ref="B246:C246" si="26">IF(ISBLANK(B46),"",B46)</f>
        <v/>
      </c>
      <c r="C246" s="44" t="str">
        <f t="shared" si="26"/>
        <v/>
      </c>
      <c r="D246" s="207" t="str">
        <f t="shared" si="14"/>
        <v/>
      </c>
      <c r="E246" s="207"/>
      <c r="F246" s="22">
        <f t="shared" si="15"/>
        <v>0</v>
      </c>
      <c r="G246" s="22">
        <f t="shared" si="16"/>
        <v>0</v>
      </c>
      <c r="H246" s="23">
        <f t="shared" si="17"/>
        <v>0</v>
      </c>
      <c r="K246" s="8"/>
      <c r="L246" s="8"/>
      <c r="M246" s="8"/>
      <c r="N246" s="8"/>
      <c r="O246" s="8"/>
    </row>
    <row r="247" spans="1:15" ht="26.25" customHeight="1">
      <c r="A247" s="197">
        <f t="shared" si="12"/>
        <v>12</v>
      </c>
      <c r="B247" s="44" t="str">
        <f t="shared" ref="B247:C247" si="27">IF(ISBLANK(B47),"",B47)</f>
        <v/>
      </c>
      <c r="C247" s="44" t="str">
        <f t="shared" si="27"/>
        <v/>
      </c>
      <c r="D247" s="207" t="str">
        <f t="shared" si="14"/>
        <v/>
      </c>
      <c r="E247" s="207"/>
      <c r="F247" s="22">
        <f t="shared" si="15"/>
        <v>0</v>
      </c>
      <c r="G247" s="22">
        <f t="shared" si="16"/>
        <v>0</v>
      </c>
      <c r="H247" s="23">
        <f t="shared" si="17"/>
        <v>0</v>
      </c>
      <c r="K247" s="8"/>
      <c r="L247" s="8"/>
      <c r="M247" s="8"/>
      <c r="N247" s="8"/>
      <c r="O247" s="8"/>
    </row>
    <row r="248" spans="1:15" ht="26.25" customHeight="1">
      <c r="A248" s="197">
        <f t="shared" si="12"/>
        <v>13</v>
      </c>
      <c r="B248" s="44" t="str">
        <f t="shared" ref="B248:C248" si="28">IF(ISBLANK(B48),"",B48)</f>
        <v/>
      </c>
      <c r="C248" s="44" t="str">
        <f t="shared" si="28"/>
        <v/>
      </c>
      <c r="D248" s="207" t="str">
        <f t="shared" si="14"/>
        <v/>
      </c>
      <c r="E248" s="207"/>
      <c r="F248" s="22">
        <f t="shared" si="15"/>
        <v>0</v>
      </c>
      <c r="G248" s="22">
        <f t="shared" si="16"/>
        <v>0</v>
      </c>
      <c r="H248" s="23">
        <f t="shared" si="17"/>
        <v>0</v>
      </c>
      <c r="K248" s="8"/>
      <c r="L248" s="8"/>
      <c r="M248" s="8"/>
      <c r="N248" s="8"/>
      <c r="O248" s="8"/>
    </row>
    <row r="249" spans="1:15" ht="26.25" customHeight="1">
      <c r="A249" s="197">
        <f t="shared" si="12"/>
        <v>14</v>
      </c>
      <c r="B249" s="44" t="str">
        <f t="shared" ref="B249:C249" si="29">IF(ISBLANK(B49),"",B49)</f>
        <v/>
      </c>
      <c r="C249" s="44" t="str">
        <f t="shared" si="29"/>
        <v/>
      </c>
      <c r="D249" s="207" t="str">
        <f t="shared" si="14"/>
        <v/>
      </c>
      <c r="E249" s="207"/>
      <c r="F249" s="22">
        <f t="shared" si="15"/>
        <v>0</v>
      </c>
      <c r="G249" s="22">
        <f t="shared" si="16"/>
        <v>0</v>
      </c>
      <c r="H249" s="23">
        <f t="shared" si="17"/>
        <v>0</v>
      </c>
      <c r="K249" s="8"/>
      <c r="L249" s="8"/>
      <c r="M249" s="8"/>
      <c r="N249" s="8"/>
      <c r="O249" s="8"/>
    </row>
    <row r="250" spans="1:15" ht="26.25" customHeight="1">
      <c r="A250" s="197">
        <f t="shared" si="12"/>
        <v>15</v>
      </c>
      <c r="B250" s="44" t="str">
        <f t="shared" ref="B250:C250" si="30">IF(ISBLANK(B50),"",B50)</f>
        <v/>
      </c>
      <c r="C250" s="44" t="str">
        <f t="shared" si="30"/>
        <v/>
      </c>
      <c r="D250" s="207" t="str">
        <f t="shared" si="14"/>
        <v/>
      </c>
      <c r="E250" s="207"/>
      <c r="F250" s="22">
        <f t="shared" si="15"/>
        <v>0</v>
      </c>
      <c r="G250" s="22">
        <f t="shared" si="16"/>
        <v>0</v>
      </c>
      <c r="H250" s="23">
        <f t="shared" si="17"/>
        <v>0</v>
      </c>
      <c r="K250" s="8"/>
      <c r="L250" s="8"/>
      <c r="M250" s="8"/>
      <c r="N250" s="8"/>
      <c r="O250" s="8"/>
    </row>
    <row r="251" spans="1:15" ht="26.25" customHeight="1">
      <c r="A251" s="197">
        <f t="shared" si="12"/>
        <v>16</v>
      </c>
      <c r="B251" s="44" t="str">
        <f t="shared" ref="B251:C251" si="31">IF(ISBLANK(B51),"",B51)</f>
        <v/>
      </c>
      <c r="C251" s="44" t="str">
        <f t="shared" si="31"/>
        <v/>
      </c>
      <c r="D251" s="207" t="str">
        <f t="shared" si="14"/>
        <v/>
      </c>
      <c r="E251" s="207"/>
      <c r="F251" s="22">
        <f t="shared" si="15"/>
        <v>0</v>
      </c>
      <c r="G251" s="22">
        <f t="shared" si="16"/>
        <v>0</v>
      </c>
      <c r="H251" s="23">
        <f t="shared" si="17"/>
        <v>0</v>
      </c>
      <c r="K251" s="8"/>
      <c r="L251" s="8"/>
      <c r="M251" s="8"/>
      <c r="N251" s="8"/>
      <c r="O251" s="8"/>
    </row>
    <row r="252" spans="1:15" ht="26.25" customHeight="1">
      <c r="A252" s="197">
        <f t="shared" si="12"/>
        <v>17</v>
      </c>
      <c r="B252" s="44" t="str">
        <f t="shared" ref="B252:C252" si="32">IF(ISBLANK(B52),"",B52)</f>
        <v/>
      </c>
      <c r="C252" s="44" t="str">
        <f t="shared" si="32"/>
        <v/>
      </c>
      <c r="D252" s="207" t="str">
        <f t="shared" si="14"/>
        <v/>
      </c>
      <c r="E252" s="207"/>
      <c r="F252" s="22">
        <f t="shared" si="15"/>
        <v>0</v>
      </c>
      <c r="G252" s="22">
        <f t="shared" si="16"/>
        <v>0</v>
      </c>
      <c r="H252" s="23">
        <f t="shared" si="17"/>
        <v>0</v>
      </c>
      <c r="K252" s="8"/>
      <c r="L252" s="8"/>
      <c r="M252" s="8"/>
      <c r="N252" s="8"/>
      <c r="O252" s="8"/>
    </row>
    <row r="253" spans="1:15" ht="26.25" customHeight="1">
      <c r="A253" s="197">
        <f t="shared" si="12"/>
        <v>18</v>
      </c>
      <c r="B253" s="44" t="str">
        <f t="shared" ref="B253:C253" si="33">IF(ISBLANK(B53),"",B53)</f>
        <v/>
      </c>
      <c r="C253" s="44" t="str">
        <f t="shared" si="33"/>
        <v/>
      </c>
      <c r="D253" s="207" t="str">
        <f t="shared" si="14"/>
        <v/>
      </c>
      <c r="E253" s="207"/>
      <c r="F253" s="22">
        <f t="shared" si="15"/>
        <v>0</v>
      </c>
      <c r="G253" s="22">
        <f t="shared" si="16"/>
        <v>0</v>
      </c>
      <c r="H253" s="23">
        <f t="shared" si="17"/>
        <v>0</v>
      </c>
      <c r="K253" s="8"/>
      <c r="L253" s="8"/>
      <c r="M253" s="8"/>
      <c r="N253" s="8"/>
      <c r="O253" s="8"/>
    </row>
    <row r="254" spans="1:15" ht="26.25" customHeight="1">
      <c r="A254" s="197">
        <f t="shared" si="12"/>
        <v>19</v>
      </c>
      <c r="B254" s="44" t="str">
        <f t="shared" ref="B254:C254" si="34">IF(ISBLANK(B54),"",B54)</f>
        <v/>
      </c>
      <c r="C254" s="44" t="str">
        <f t="shared" si="34"/>
        <v/>
      </c>
      <c r="D254" s="207" t="str">
        <f t="shared" si="14"/>
        <v/>
      </c>
      <c r="E254" s="207"/>
      <c r="F254" s="22">
        <f t="shared" si="15"/>
        <v>0</v>
      </c>
      <c r="G254" s="22">
        <f t="shared" si="16"/>
        <v>0</v>
      </c>
      <c r="H254" s="23">
        <f t="shared" si="17"/>
        <v>0</v>
      </c>
      <c r="K254" s="8"/>
      <c r="L254" s="8"/>
      <c r="M254" s="8"/>
      <c r="N254" s="8"/>
      <c r="O254" s="8"/>
    </row>
    <row r="255" spans="1:15" ht="26.25" customHeight="1">
      <c r="A255" s="197">
        <f t="shared" si="12"/>
        <v>20</v>
      </c>
      <c r="B255" s="44" t="str">
        <f t="shared" ref="B255:C255" si="35">IF(ISBLANK(B55),"",B55)</f>
        <v/>
      </c>
      <c r="C255" s="44" t="str">
        <f t="shared" si="35"/>
        <v/>
      </c>
      <c r="D255" s="207" t="str">
        <f t="shared" si="14"/>
        <v/>
      </c>
      <c r="E255" s="207"/>
      <c r="F255" s="22">
        <f t="shared" si="15"/>
        <v>0</v>
      </c>
      <c r="G255" s="22">
        <f t="shared" si="16"/>
        <v>0</v>
      </c>
      <c r="H255" s="23">
        <f t="shared" si="17"/>
        <v>0</v>
      </c>
      <c r="K255" s="8"/>
      <c r="L255" s="8"/>
      <c r="M255" s="8"/>
      <c r="N255" s="8"/>
      <c r="O255" s="8"/>
    </row>
    <row r="256" spans="1:15" ht="26.25" hidden="1" customHeight="1">
      <c r="A256" s="197">
        <f t="shared" si="12"/>
        <v>21</v>
      </c>
      <c r="B256" s="44" t="str">
        <f t="shared" ref="B256:C256" si="36">IF(ISBLANK(B56),"",B56)</f>
        <v/>
      </c>
      <c r="C256" s="44" t="str">
        <f t="shared" si="36"/>
        <v/>
      </c>
      <c r="D256" s="207" t="str">
        <f t="shared" si="14"/>
        <v/>
      </c>
      <c r="E256" s="207"/>
      <c r="F256" s="22">
        <f t="shared" si="15"/>
        <v>0</v>
      </c>
      <c r="G256" s="22">
        <f t="shared" si="16"/>
        <v>0</v>
      </c>
      <c r="H256" s="23">
        <f t="shared" si="17"/>
        <v>0</v>
      </c>
      <c r="K256" s="8"/>
      <c r="L256" s="8"/>
      <c r="M256" s="8"/>
      <c r="N256" s="8"/>
      <c r="O256" s="8"/>
    </row>
    <row r="257" spans="1:15" ht="26.25" hidden="1" customHeight="1">
      <c r="A257" s="197">
        <f t="shared" si="12"/>
        <v>22</v>
      </c>
      <c r="B257" s="44" t="str">
        <f t="shared" ref="B257:C257" si="37">IF(ISBLANK(B57),"",B57)</f>
        <v/>
      </c>
      <c r="C257" s="44" t="str">
        <f t="shared" si="37"/>
        <v/>
      </c>
      <c r="D257" s="207" t="str">
        <f t="shared" si="14"/>
        <v/>
      </c>
      <c r="E257" s="207"/>
      <c r="F257" s="22">
        <f t="shared" si="15"/>
        <v>0</v>
      </c>
      <c r="G257" s="22">
        <f t="shared" si="16"/>
        <v>0</v>
      </c>
      <c r="H257" s="23">
        <f t="shared" si="17"/>
        <v>0</v>
      </c>
      <c r="K257" s="8"/>
      <c r="L257" s="8"/>
      <c r="M257" s="8"/>
      <c r="N257" s="8"/>
      <c r="O257" s="8"/>
    </row>
    <row r="258" spans="1:15" ht="26.25" hidden="1" customHeight="1">
      <c r="A258" s="197">
        <f t="shared" si="12"/>
        <v>23</v>
      </c>
      <c r="B258" s="44" t="str">
        <f t="shared" ref="B258:C258" si="38">IF(ISBLANK(B58),"",B58)</f>
        <v/>
      </c>
      <c r="C258" s="44" t="str">
        <f t="shared" si="38"/>
        <v/>
      </c>
      <c r="D258" s="207" t="str">
        <f t="shared" si="14"/>
        <v/>
      </c>
      <c r="E258" s="207"/>
      <c r="F258" s="22">
        <f t="shared" si="15"/>
        <v>0</v>
      </c>
      <c r="G258" s="22">
        <f t="shared" si="16"/>
        <v>0</v>
      </c>
      <c r="H258" s="23">
        <f t="shared" si="17"/>
        <v>0</v>
      </c>
      <c r="K258" s="8"/>
      <c r="L258" s="8"/>
      <c r="M258" s="8"/>
      <c r="N258" s="8"/>
      <c r="O258" s="8"/>
    </row>
    <row r="259" spans="1:15" ht="26.25" hidden="1" customHeight="1">
      <c r="A259" s="197">
        <f t="shared" si="12"/>
        <v>24</v>
      </c>
      <c r="B259" s="44" t="str">
        <f t="shared" ref="B259:C259" si="39">IF(ISBLANK(B59),"",B59)</f>
        <v/>
      </c>
      <c r="C259" s="44" t="str">
        <f t="shared" si="39"/>
        <v/>
      </c>
      <c r="D259" s="207" t="str">
        <f t="shared" si="14"/>
        <v/>
      </c>
      <c r="E259" s="207"/>
      <c r="F259" s="22">
        <f t="shared" si="15"/>
        <v>0</v>
      </c>
      <c r="G259" s="22">
        <f t="shared" si="16"/>
        <v>0</v>
      </c>
      <c r="H259" s="23">
        <f t="shared" si="17"/>
        <v>0</v>
      </c>
      <c r="K259" s="8"/>
      <c r="L259" s="8"/>
      <c r="M259" s="8"/>
      <c r="N259" s="8"/>
      <c r="O259" s="8"/>
    </row>
    <row r="260" spans="1:15" ht="26.25" hidden="1" customHeight="1">
      <c r="A260" s="197">
        <f t="shared" si="12"/>
        <v>25</v>
      </c>
      <c r="B260" s="44" t="str">
        <f t="shared" ref="B260:C260" si="40">IF(ISBLANK(B60),"",B60)</f>
        <v/>
      </c>
      <c r="C260" s="44" t="str">
        <f t="shared" si="40"/>
        <v/>
      </c>
      <c r="D260" s="207" t="str">
        <f t="shared" si="14"/>
        <v/>
      </c>
      <c r="E260" s="207"/>
      <c r="F260" s="22">
        <f t="shared" si="15"/>
        <v>0</v>
      </c>
      <c r="G260" s="22">
        <f t="shared" si="16"/>
        <v>0</v>
      </c>
      <c r="H260" s="23">
        <f t="shared" si="17"/>
        <v>0</v>
      </c>
      <c r="K260" s="8"/>
      <c r="L260" s="8"/>
      <c r="M260" s="8"/>
      <c r="N260" s="8"/>
      <c r="O260" s="8"/>
    </row>
    <row r="261" spans="1:15" ht="26.25" hidden="1" customHeight="1">
      <c r="A261" s="197">
        <f t="shared" si="12"/>
        <v>26</v>
      </c>
      <c r="B261" s="44" t="str">
        <f t="shared" ref="B261:C261" si="41">IF(ISBLANK(B61),"",B61)</f>
        <v/>
      </c>
      <c r="C261" s="44" t="str">
        <f t="shared" si="41"/>
        <v/>
      </c>
      <c r="D261" s="207" t="str">
        <f t="shared" si="14"/>
        <v/>
      </c>
      <c r="E261" s="207"/>
      <c r="F261" s="22">
        <f t="shared" si="15"/>
        <v>0</v>
      </c>
      <c r="G261" s="22">
        <f t="shared" si="16"/>
        <v>0</v>
      </c>
      <c r="H261" s="23">
        <f t="shared" si="17"/>
        <v>0</v>
      </c>
      <c r="K261" s="8"/>
      <c r="L261" s="8"/>
      <c r="M261" s="8"/>
      <c r="N261" s="8"/>
      <c r="O261" s="8"/>
    </row>
    <row r="262" spans="1:15" ht="26.25" hidden="1" customHeight="1">
      <c r="A262" s="197">
        <f t="shared" si="12"/>
        <v>27</v>
      </c>
      <c r="B262" s="44" t="str">
        <f t="shared" ref="B262:C262" si="42">IF(ISBLANK(B62),"",B62)</f>
        <v/>
      </c>
      <c r="C262" s="44" t="str">
        <f t="shared" si="42"/>
        <v/>
      </c>
      <c r="D262" s="207" t="str">
        <f t="shared" si="14"/>
        <v/>
      </c>
      <c r="E262" s="207"/>
      <c r="F262" s="22">
        <f t="shared" si="15"/>
        <v>0</v>
      </c>
      <c r="G262" s="22">
        <f t="shared" si="16"/>
        <v>0</v>
      </c>
      <c r="H262" s="23">
        <f t="shared" si="17"/>
        <v>0</v>
      </c>
      <c r="K262" s="8"/>
      <c r="L262" s="8"/>
      <c r="M262" s="8"/>
      <c r="N262" s="8"/>
      <c r="O262" s="8"/>
    </row>
    <row r="263" spans="1:15" ht="26.25" hidden="1" customHeight="1">
      <c r="A263" s="197">
        <f t="shared" si="12"/>
        <v>28</v>
      </c>
      <c r="B263" s="44" t="str">
        <f t="shared" ref="B263:C263" si="43">IF(ISBLANK(B63),"",B63)</f>
        <v/>
      </c>
      <c r="C263" s="44" t="str">
        <f t="shared" si="43"/>
        <v/>
      </c>
      <c r="D263" s="207" t="str">
        <f t="shared" si="14"/>
        <v/>
      </c>
      <c r="E263" s="207"/>
      <c r="F263" s="22">
        <f t="shared" si="15"/>
        <v>0</v>
      </c>
      <c r="G263" s="22">
        <f t="shared" si="16"/>
        <v>0</v>
      </c>
      <c r="H263" s="23">
        <f t="shared" si="17"/>
        <v>0</v>
      </c>
      <c r="K263" s="8"/>
      <c r="L263" s="8"/>
      <c r="M263" s="8"/>
      <c r="N263" s="8"/>
      <c r="O263" s="8"/>
    </row>
    <row r="264" spans="1:15" ht="26.25" hidden="1" customHeight="1">
      <c r="A264" s="197">
        <f t="shared" si="12"/>
        <v>29</v>
      </c>
      <c r="B264" s="44" t="str">
        <f t="shared" ref="B264:C264" si="44">IF(ISBLANK(B64),"",B64)</f>
        <v/>
      </c>
      <c r="C264" s="44" t="str">
        <f t="shared" si="44"/>
        <v/>
      </c>
      <c r="D264" s="207" t="str">
        <f t="shared" si="14"/>
        <v/>
      </c>
      <c r="E264" s="207"/>
      <c r="F264" s="22">
        <f t="shared" si="15"/>
        <v>0</v>
      </c>
      <c r="G264" s="22">
        <f t="shared" si="16"/>
        <v>0</v>
      </c>
      <c r="H264" s="23">
        <f t="shared" si="17"/>
        <v>0</v>
      </c>
      <c r="K264" s="8"/>
      <c r="L264" s="8"/>
      <c r="M264" s="8"/>
      <c r="N264" s="8"/>
      <c r="O264" s="8"/>
    </row>
    <row r="265" spans="1:15" ht="26.25" hidden="1" customHeight="1">
      <c r="A265" s="197">
        <f t="shared" si="12"/>
        <v>30</v>
      </c>
      <c r="B265" s="44" t="str">
        <f t="shared" ref="B265:C265" si="45">IF(ISBLANK(B65),"",B65)</f>
        <v/>
      </c>
      <c r="C265" s="44" t="str">
        <f t="shared" si="45"/>
        <v/>
      </c>
      <c r="D265" s="207" t="str">
        <f t="shared" si="14"/>
        <v/>
      </c>
      <c r="E265" s="207"/>
      <c r="F265" s="22">
        <f t="shared" si="15"/>
        <v>0</v>
      </c>
      <c r="G265" s="22">
        <f t="shared" si="16"/>
        <v>0</v>
      </c>
      <c r="H265" s="23">
        <f t="shared" si="17"/>
        <v>0</v>
      </c>
      <c r="K265" s="8"/>
      <c r="L265" s="8"/>
      <c r="M265" s="8"/>
      <c r="N265" s="8"/>
      <c r="O265" s="8"/>
    </row>
    <row r="266" spans="1:15" ht="26.25" hidden="1" customHeight="1">
      <c r="A266" s="197">
        <f t="shared" si="12"/>
        <v>31</v>
      </c>
      <c r="B266" s="44" t="str">
        <f t="shared" ref="B266:C266" si="46">IF(ISBLANK(B66),"",B66)</f>
        <v/>
      </c>
      <c r="C266" s="44" t="str">
        <f t="shared" si="46"/>
        <v/>
      </c>
      <c r="D266" s="207" t="str">
        <f t="shared" si="14"/>
        <v/>
      </c>
      <c r="E266" s="207"/>
      <c r="F266" s="22">
        <f t="shared" si="15"/>
        <v>0</v>
      </c>
      <c r="G266" s="22">
        <f t="shared" si="16"/>
        <v>0</v>
      </c>
      <c r="H266" s="23">
        <f t="shared" si="17"/>
        <v>0</v>
      </c>
      <c r="K266" s="8"/>
      <c r="L266" s="8"/>
      <c r="M266" s="8"/>
      <c r="N266" s="8"/>
      <c r="O266" s="8"/>
    </row>
    <row r="267" spans="1:15" ht="26.25" hidden="1" customHeight="1">
      <c r="A267" s="197">
        <f t="shared" si="12"/>
        <v>32</v>
      </c>
      <c r="B267" s="44" t="str">
        <f t="shared" ref="B267:C267" si="47">IF(ISBLANK(B67),"",B67)</f>
        <v/>
      </c>
      <c r="C267" s="44" t="str">
        <f t="shared" si="47"/>
        <v/>
      </c>
      <c r="D267" s="207" t="str">
        <f t="shared" si="14"/>
        <v/>
      </c>
      <c r="E267" s="207"/>
      <c r="F267" s="22">
        <f t="shared" si="15"/>
        <v>0</v>
      </c>
      <c r="G267" s="22">
        <f t="shared" si="16"/>
        <v>0</v>
      </c>
      <c r="H267" s="23">
        <f t="shared" si="17"/>
        <v>0</v>
      </c>
      <c r="K267" s="8"/>
      <c r="L267" s="8"/>
      <c r="M267" s="8"/>
      <c r="N267" s="8"/>
      <c r="O267" s="8"/>
    </row>
    <row r="268" spans="1:15" ht="26.25" hidden="1" customHeight="1">
      <c r="A268" s="197">
        <f t="shared" si="12"/>
        <v>33</v>
      </c>
      <c r="B268" s="44" t="str">
        <f t="shared" ref="B268:C268" si="48">IF(ISBLANK(B68),"",B68)</f>
        <v/>
      </c>
      <c r="C268" s="44" t="str">
        <f t="shared" si="48"/>
        <v/>
      </c>
      <c r="D268" s="207" t="str">
        <f t="shared" si="14"/>
        <v/>
      </c>
      <c r="E268" s="207"/>
      <c r="F268" s="22">
        <f t="shared" si="15"/>
        <v>0</v>
      </c>
      <c r="G268" s="22">
        <f t="shared" si="16"/>
        <v>0</v>
      </c>
      <c r="H268" s="23">
        <f t="shared" si="17"/>
        <v>0</v>
      </c>
      <c r="K268" s="8"/>
      <c r="L268" s="8"/>
      <c r="M268" s="8"/>
      <c r="N268" s="8"/>
      <c r="O268" s="8"/>
    </row>
    <row r="269" spans="1:15" ht="26.25" hidden="1" customHeight="1">
      <c r="A269" s="197">
        <f t="shared" si="12"/>
        <v>34</v>
      </c>
      <c r="B269" s="44" t="str">
        <f t="shared" ref="B269:C269" si="49">IF(ISBLANK(B69),"",B69)</f>
        <v/>
      </c>
      <c r="C269" s="44" t="str">
        <f t="shared" si="49"/>
        <v/>
      </c>
      <c r="D269" s="207" t="str">
        <f t="shared" si="14"/>
        <v/>
      </c>
      <c r="E269" s="207"/>
      <c r="F269" s="22">
        <f t="shared" si="15"/>
        <v>0</v>
      </c>
      <c r="G269" s="22">
        <f t="shared" si="16"/>
        <v>0</v>
      </c>
      <c r="H269" s="23">
        <f t="shared" si="17"/>
        <v>0</v>
      </c>
      <c r="K269" s="8"/>
      <c r="L269" s="8"/>
      <c r="M269" s="8"/>
      <c r="N269" s="8"/>
      <c r="O269" s="8"/>
    </row>
    <row r="270" spans="1:15" ht="26.25" hidden="1" customHeight="1">
      <c r="A270" s="197">
        <f t="shared" si="12"/>
        <v>35</v>
      </c>
      <c r="B270" s="44" t="str">
        <f t="shared" ref="B270:C270" si="50">IF(ISBLANK(B70),"",B70)</f>
        <v/>
      </c>
      <c r="C270" s="44" t="str">
        <f t="shared" si="50"/>
        <v/>
      </c>
      <c r="D270" s="207" t="str">
        <f t="shared" si="14"/>
        <v/>
      </c>
      <c r="E270" s="207"/>
      <c r="F270" s="22">
        <f t="shared" si="15"/>
        <v>0</v>
      </c>
      <c r="G270" s="22">
        <f t="shared" si="16"/>
        <v>0</v>
      </c>
      <c r="H270" s="23">
        <f t="shared" si="17"/>
        <v>0</v>
      </c>
      <c r="K270" s="8"/>
      <c r="L270" s="8"/>
      <c r="M270" s="8"/>
      <c r="N270" s="8"/>
      <c r="O270" s="8"/>
    </row>
    <row r="271" spans="1:15" ht="26.25" hidden="1" customHeight="1">
      <c r="A271" s="197">
        <f t="shared" si="12"/>
        <v>36</v>
      </c>
      <c r="B271" s="44" t="str">
        <f t="shared" ref="B271:C271" si="51">IF(ISBLANK(B71),"",B71)</f>
        <v/>
      </c>
      <c r="C271" s="44" t="str">
        <f t="shared" si="51"/>
        <v/>
      </c>
      <c r="D271" s="207" t="str">
        <f t="shared" si="14"/>
        <v/>
      </c>
      <c r="E271" s="207"/>
      <c r="F271" s="22">
        <f t="shared" si="15"/>
        <v>0</v>
      </c>
      <c r="G271" s="22">
        <f t="shared" si="16"/>
        <v>0</v>
      </c>
      <c r="H271" s="23">
        <f t="shared" si="17"/>
        <v>0</v>
      </c>
      <c r="K271" s="8"/>
      <c r="L271" s="8"/>
      <c r="M271" s="8"/>
      <c r="N271" s="8"/>
      <c r="O271" s="8"/>
    </row>
    <row r="272" spans="1:15" ht="26.25" hidden="1" customHeight="1">
      <c r="A272" s="197">
        <f t="shared" si="12"/>
        <v>37</v>
      </c>
      <c r="B272" s="44" t="str">
        <f t="shared" ref="B272:C272" si="52">IF(ISBLANK(B72),"",B72)</f>
        <v/>
      </c>
      <c r="C272" s="44" t="str">
        <f t="shared" si="52"/>
        <v/>
      </c>
      <c r="D272" s="207" t="str">
        <f t="shared" si="14"/>
        <v/>
      </c>
      <c r="E272" s="207"/>
      <c r="F272" s="22">
        <f t="shared" si="15"/>
        <v>0</v>
      </c>
      <c r="G272" s="22">
        <f t="shared" si="16"/>
        <v>0</v>
      </c>
      <c r="H272" s="23">
        <f t="shared" si="17"/>
        <v>0</v>
      </c>
      <c r="K272" s="8"/>
      <c r="L272" s="8"/>
      <c r="M272" s="8"/>
      <c r="N272" s="8"/>
      <c r="O272" s="8"/>
    </row>
    <row r="273" spans="1:15" ht="26.25" hidden="1" customHeight="1">
      <c r="A273" s="197">
        <f t="shared" si="12"/>
        <v>38</v>
      </c>
      <c r="B273" s="44" t="str">
        <f t="shared" ref="B273:C273" si="53">IF(ISBLANK(B73),"",B73)</f>
        <v/>
      </c>
      <c r="C273" s="44" t="str">
        <f t="shared" si="53"/>
        <v/>
      </c>
      <c r="D273" s="207" t="str">
        <f t="shared" si="14"/>
        <v/>
      </c>
      <c r="E273" s="207"/>
      <c r="F273" s="22">
        <f t="shared" si="15"/>
        <v>0</v>
      </c>
      <c r="G273" s="22">
        <f t="shared" si="16"/>
        <v>0</v>
      </c>
      <c r="H273" s="23">
        <f t="shared" si="17"/>
        <v>0</v>
      </c>
      <c r="K273" s="8"/>
      <c r="L273" s="8"/>
      <c r="M273" s="8"/>
      <c r="N273" s="8"/>
      <c r="O273" s="8"/>
    </row>
    <row r="274" spans="1:15" ht="26.25" hidden="1" customHeight="1">
      <c r="A274" s="197">
        <f t="shared" si="12"/>
        <v>39</v>
      </c>
      <c r="B274" s="44" t="str">
        <f t="shared" ref="B274:C274" si="54">IF(ISBLANK(B74),"",B74)</f>
        <v/>
      </c>
      <c r="C274" s="44" t="str">
        <f t="shared" si="54"/>
        <v/>
      </c>
      <c r="D274" s="207" t="str">
        <f t="shared" si="14"/>
        <v/>
      </c>
      <c r="E274" s="207"/>
      <c r="F274" s="22">
        <f t="shared" si="15"/>
        <v>0</v>
      </c>
      <c r="G274" s="22">
        <f t="shared" si="16"/>
        <v>0</v>
      </c>
      <c r="H274" s="23">
        <f t="shared" si="17"/>
        <v>0</v>
      </c>
      <c r="K274" s="8"/>
      <c r="L274" s="8"/>
      <c r="M274" s="8"/>
      <c r="N274" s="8"/>
      <c r="O274" s="8"/>
    </row>
    <row r="275" spans="1:15" ht="26.25" hidden="1" customHeight="1">
      <c r="A275" s="197">
        <f t="shared" si="12"/>
        <v>40</v>
      </c>
      <c r="B275" s="44" t="str">
        <f t="shared" ref="B275:C275" si="55">IF(ISBLANK(B75),"",B75)</f>
        <v/>
      </c>
      <c r="C275" s="44" t="str">
        <f t="shared" si="55"/>
        <v/>
      </c>
      <c r="D275" s="207" t="str">
        <f t="shared" si="14"/>
        <v/>
      </c>
      <c r="E275" s="207"/>
      <c r="F275" s="22">
        <f t="shared" si="15"/>
        <v>0</v>
      </c>
      <c r="G275" s="22">
        <f t="shared" si="16"/>
        <v>0</v>
      </c>
      <c r="H275" s="23">
        <f t="shared" si="17"/>
        <v>0</v>
      </c>
      <c r="K275" s="8"/>
      <c r="L275" s="8"/>
      <c r="M275" s="8"/>
      <c r="N275" s="8"/>
      <c r="O275" s="8"/>
    </row>
    <row r="276" spans="1:15" ht="26.25" hidden="1" customHeight="1">
      <c r="A276" s="197">
        <f t="shared" si="12"/>
        <v>41</v>
      </c>
      <c r="B276" s="44" t="str">
        <f t="shared" ref="B276:C276" si="56">IF(ISBLANK(B76),"",B76)</f>
        <v/>
      </c>
      <c r="C276" s="44" t="str">
        <f t="shared" si="56"/>
        <v/>
      </c>
      <c r="D276" s="207" t="str">
        <f t="shared" si="14"/>
        <v/>
      </c>
      <c r="E276" s="207"/>
      <c r="F276" s="22">
        <f t="shared" si="15"/>
        <v>0</v>
      </c>
      <c r="G276" s="22">
        <f t="shared" si="16"/>
        <v>0</v>
      </c>
      <c r="H276" s="23">
        <f t="shared" si="17"/>
        <v>0</v>
      </c>
      <c r="K276" s="8"/>
      <c r="L276" s="8"/>
      <c r="M276" s="8"/>
      <c r="N276" s="8"/>
      <c r="O276" s="8"/>
    </row>
    <row r="277" spans="1:15" ht="26.25" hidden="1" customHeight="1">
      <c r="A277" s="197">
        <f t="shared" si="12"/>
        <v>42</v>
      </c>
      <c r="B277" s="44" t="str">
        <f t="shared" ref="B277:C277" si="57">IF(ISBLANK(B77),"",B77)</f>
        <v/>
      </c>
      <c r="C277" s="44" t="str">
        <f t="shared" si="57"/>
        <v/>
      </c>
      <c r="D277" s="207" t="str">
        <f t="shared" si="14"/>
        <v/>
      </c>
      <c r="E277" s="207"/>
      <c r="F277" s="22">
        <f t="shared" si="15"/>
        <v>0</v>
      </c>
      <c r="G277" s="22">
        <f t="shared" si="16"/>
        <v>0</v>
      </c>
      <c r="H277" s="23">
        <f t="shared" si="17"/>
        <v>0</v>
      </c>
      <c r="K277" s="8"/>
      <c r="L277" s="8"/>
      <c r="M277" s="8"/>
      <c r="N277" s="8"/>
      <c r="O277" s="8"/>
    </row>
    <row r="278" spans="1:15" ht="26.25" hidden="1" customHeight="1">
      <c r="A278" s="197">
        <f t="shared" si="12"/>
        <v>43</v>
      </c>
      <c r="B278" s="44" t="str">
        <f t="shared" ref="B278:C278" si="58">IF(ISBLANK(B78),"",B78)</f>
        <v/>
      </c>
      <c r="C278" s="44" t="str">
        <f t="shared" si="58"/>
        <v/>
      </c>
      <c r="D278" s="207" t="str">
        <f t="shared" si="14"/>
        <v/>
      </c>
      <c r="E278" s="207"/>
      <c r="F278" s="22">
        <f t="shared" si="15"/>
        <v>0</v>
      </c>
      <c r="G278" s="22">
        <f t="shared" si="16"/>
        <v>0</v>
      </c>
      <c r="H278" s="23">
        <f t="shared" si="17"/>
        <v>0</v>
      </c>
      <c r="K278" s="8"/>
      <c r="L278" s="8"/>
      <c r="M278" s="8"/>
      <c r="N278" s="8"/>
      <c r="O278" s="8"/>
    </row>
    <row r="279" spans="1:15" ht="26.25" hidden="1" customHeight="1">
      <c r="A279" s="197">
        <f t="shared" si="12"/>
        <v>44</v>
      </c>
      <c r="B279" s="44" t="str">
        <f t="shared" ref="B279:C279" si="59">IF(ISBLANK(B79),"",B79)</f>
        <v/>
      </c>
      <c r="C279" s="44" t="str">
        <f t="shared" si="59"/>
        <v/>
      </c>
      <c r="D279" s="207" t="str">
        <f t="shared" si="14"/>
        <v/>
      </c>
      <c r="E279" s="207"/>
      <c r="F279" s="22">
        <f t="shared" si="15"/>
        <v>0</v>
      </c>
      <c r="G279" s="22">
        <f t="shared" si="16"/>
        <v>0</v>
      </c>
      <c r="H279" s="23">
        <f t="shared" si="17"/>
        <v>0</v>
      </c>
      <c r="K279" s="8"/>
      <c r="L279" s="8"/>
      <c r="M279" s="8"/>
      <c r="N279" s="8"/>
      <c r="O279" s="8"/>
    </row>
    <row r="280" spans="1:15" ht="26.25" hidden="1" customHeight="1">
      <c r="A280" s="197">
        <f t="shared" si="12"/>
        <v>45</v>
      </c>
      <c r="B280" s="44" t="str">
        <f t="shared" ref="B280:C280" si="60">IF(ISBLANK(B80),"",B80)</f>
        <v/>
      </c>
      <c r="C280" s="44" t="str">
        <f t="shared" si="60"/>
        <v/>
      </c>
      <c r="D280" s="207" t="str">
        <f t="shared" si="14"/>
        <v/>
      </c>
      <c r="E280" s="207"/>
      <c r="F280" s="22">
        <f t="shared" si="15"/>
        <v>0</v>
      </c>
      <c r="G280" s="22">
        <f t="shared" si="16"/>
        <v>0</v>
      </c>
      <c r="H280" s="23">
        <f t="shared" si="17"/>
        <v>0</v>
      </c>
      <c r="K280" s="8"/>
      <c r="L280" s="8"/>
      <c r="M280" s="8"/>
      <c r="N280" s="8"/>
      <c r="O280" s="8"/>
    </row>
    <row r="281" spans="1:15" ht="26.25" hidden="1" customHeight="1">
      <c r="A281" s="197">
        <f t="shared" si="12"/>
        <v>46</v>
      </c>
      <c r="B281" s="44" t="str">
        <f t="shared" ref="B281:C281" si="61">IF(ISBLANK(B81),"",B81)</f>
        <v/>
      </c>
      <c r="C281" s="44" t="str">
        <f t="shared" si="61"/>
        <v/>
      </c>
      <c r="D281" s="207" t="str">
        <f t="shared" si="14"/>
        <v/>
      </c>
      <c r="E281" s="207"/>
      <c r="F281" s="22">
        <f t="shared" si="15"/>
        <v>0</v>
      </c>
      <c r="G281" s="22">
        <f t="shared" si="16"/>
        <v>0</v>
      </c>
      <c r="H281" s="23">
        <f t="shared" si="17"/>
        <v>0</v>
      </c>
      <c r="K281" s="8"/>
      <c r="L281" s="8"/>
      <c r="M281" s="8"/>
      <c r="N281" s="8"/>
      <c r="O281" s="8"/>
    </row>
    <row r="282" spans="1:15" ht="26.25" hidden="1" customHeight="1">
      <c r="A282" s="197">
        <f t="shared" si="12"/>
        <v>47</v>
      </c>
      <c r="B282" s="44" t="str">
        <f t="shared" ref="B282:C282" si="62">IF(ISBLANK(B82),"",B82)</f>
        <v/>
      </c>
      <c r="C282" s="44" t="str">
        <f t="shared" si="62"/>
        <v/>
      </c>
      <c r="D282" s="207" t="str">
        <f t="shared" si="14"/>
        <v/>
      </c>
      <c r="E282" s="207"/>
      <c r="F282" s="22">
        <f t="shared" si="15"/>
        <v>0</v>
      </c>
      <c r="G282" s="22">
        <f t="shared" si="16"/>
        <v>0</v>
      </c>
      <c r="H282" s="23">
        <f t="shared" si="17"/>
        <v>0</v>
      </c>
      <c r="K282" s="8"/>
      <c r="L282" s="8"/>
      <c r="M282" s="8"/>
      <c r="N282" s="8"/>
      <c r="O282" s="8"/>
    </row>
    <row r="283" spans="1:15" ht="26.25" hidden="1" customHeight="1">
      <c r="A283" s="197">
        <f t="shared" si="12"/>
        <v>48</v>
      </c>
      <c r="B283" s="44" t="str">
        <f t="shared" ref="B283:C283" si="63">IF(ISBLANK(B83),"",B83)</f>
        <v/>
      </c>
      <c r="C283" s="44" t="str">
        <f t="shared" si="63"/>
        <v/>
      </c>
      <c r="D283" s="207" t="str">
        <f t="shared" si="14"/>
        <v/>
      </c>
      <c r="E283" s="207"/>
      <c r="F283" s="22">
        <f t="shared" si="15"/>
        <v>0</v>
      </c>
      <c r="G283" s="22">
        <f t="shared" si="16"/>
        <v>0</v>
      </c>
      <c r="H283" s="23">
        <f t="shared" si="17"/>
        <v>0</v>
      </c>
      <c r="K283" s="8"/>
      <c r="L283" s="8"/>
      <c r="M283" s="8"/>
      <c r="N283" s="8"/>
      <c r="O283" s="8"/>
    </row>
    <row r="284" spans="1:15" ht="26.25" hidden="1" customHeight="1">
      <c r="A284" s="197">
        <f t="shared" si="12"/>
        <v>49</v>
      </c>
      <c r="B284" s="44" t="str">
        <f t="shared" ref="B284:C284" si="64">IF(ISBLANK(B84),"",B84)</f>
        <v/>
      </c>
      <c r="C284" s="44" t="str">
        <f t="shared" si="64"/>
        <v/>
      </c>
      <c r="D284" s="207" t="str">
        <f t="shared" si="14"/>
        <v/>
      </c>
      <c r="E284" s="207"/>
      <c r="F284" s="22">
        <f t="shared" si="15"/>
        <v>0</v>
      </c>
      <c r="G284" s="22">
        <f t="shared" si="16"/>
        <v>0</v>
      </c>
      <c r="H284" s="23">
        <f t="shared" si="17"/>
        <v>0</v>
      </c>
      <c r="K284" s="8"/>
      <c r="L284" s="8"/>
      <c r="M284" s="8"/>
      <c r="N284" s="8"/>
      <c r="O284" s="8"/>
    </row>
    <row r="285" spans="1:15" ht="26.25" hidden="1" customHeight="1">
      <c r="A285" s="197">
        <f t="shared" si="12"/>
        <v>50</v>
      </c>
      <c r="B285" s="44" t="str">
        <f t="shared" ref="B285:C285" si="65">IF(ISBLANK(B85),"",B85)</f>
        <v/>
      </c>
      <c r="C285" s="44" t="str">
        <f t="shared" si="65"/>
        <v/>
      </c>
      <c r="D285" s="207" t="str">
        <f t="shared" si="14"/>
        <v/>
      </c>
      <c r="E285" s="207"/>
      <c r="F285" s="22">
        <f t="shared" si="15"/>
        <v>0</v>
      </c>
      <c r="G285" s="22">
        <f t="shared" si="16"/>
        <v>0</v>
      </c>
      <c r="H285" s="23">
        <f t="shared" si="17"/>
        <v>0</v>
      </c>
      <c r="K285" s="8"/>
      <c r="L285" s="8"/>
      <c r="M285" s="8"/>
      <c r="N285" s="8"/>
      <c r="O285" s="8"/>
    </row>
    <row r="286" spans="1:15" ht="26.25" hidden="1" customHeight="1">
      <c r="A286" s="197">
        <f t="shared" si="12"/>
        <v>51</v>
      </c>
      <c r="B286" s="44" t="str">
        <f t="shared" ref="B286:C286" si="66">IF(ISBLANK(B86),"",B86)</f>
        <v/>
      </c>
      <c r="C286" s="44" t="str">
        <f t="shared" si="66"/>
        <v/>
      </c>
      <c r="D286" s="207" t="str">
        <f t="shared" si="14"/>
        <v/>
      </c>
      <c r="E286" s="207"/>
      <c r="F286" s="22">
        <f t="shared" si="15"/>
        <v>0</v>
      </c>
      <c r="G286" s="22">
        <f t="shared" si="16"/>
        <v>0</v>
      </c>
      <c r="H286" s="23">
        <f t="shared" si="17"/>
        <v>0</v>
      </c>
      <c r="K286" s="8"/>
      <c r="L286" s="8"/>
      <c r="M286" s="8"/>
      <c r="N286" s="8"/>
      <c r="O286" s="8"/>
    </row>
    <row r="287" spans="1:15" ht="26.25" hidden="1" customHeight="1">
      <c r="A287" s="197">
        <f t="shared" si="12"/>
        <v>52</v>
      </c>
      <c r="B287" s="44" t="str">
        <f t="shared" ref="B287:C287" si="67">IF(ISBLANK(B87),"",B87)</f>
        <v/>
      </c>
      <c r="C287" s="44" t="str">
        <f t="shared" si="67"/>
        <v/>
      </c>
      <c r="D287" s="207" t="str">
        <f t="shared" si="14"/>
        <v/>
      </c>
      <c r="E287" s="207"/>
      <c r="F287" s="22">
        <f t="shared" si="15"/>
        <v>0</v>
      </c>
      <c r="G287" s="22">
        <f t="shared" si="16"/>
        <v>0</v>
      </c>
      <c r="H287" s="23">
        <f t="shared" si="17"/>
        <v>0</v>
      </c>
      <c r="K287" s="8"/>
      <c r="L287" s="8"/>
      <c r="M287" s="8"/>
      <c r="N287" s="8"/>
      <c r="O287" s="8"/>
    </row>
    <row r="288" spans="1:15" ht="26.25" hidden="1" customHeight="1">
      <c r="A288" s="197">
        <f t="shared" si="12"/>
        <v>53</v>
      </c>
      <c r="B288" s="44" t="str">
        <f t="shared" ref="B288:C288" si="68">IF(ISBLANK(B88),"",B88)</f>
        <v/>
      </c>
      <c r="C288" s="44" t="str">
        <f t="shared" si="68"/>
        <v/>
      </c>
      <c r="D288" s="207" t="str">
        <f t="shared" si="14"/>
        <v/>
      </c>
      <c r="E288" s="207"/>
      <c r="F288" s="22">
        <f t="shared" si="15"/>
        <v>0</v>
      </c>
      <c r="G288" s="22">
        <f t="shared" si="16"/>
        <v>0</v>
      </c>
      <c r="H288" s="23">
        <f t="shared" si="17"/>
        <v>0</v>
      </c>
      <c r="K288" s="8"/>
      <c r="L288" s="8"/>
      <c r="M288" s="8"/>
      <c r="N288" s="8"/>
      <c r="O288" s="8"/>
    </row>
    <row r="289" spans="1:15" ht="26.25" hidden="1" customHeight="1">
      <c r="A289" s="197">
        <f t="shared" si="12"/>
        <v>54</v>
      </c>
      <c r="B289" s="44" t="str">
        <f t="shared" ref="B289:C289" si="69">IF(ISBLANK(B89),"",B89)</f>
        <v/>
      </c>
      <c r="C289" s="44" t="str">
        <f t="shared" si="69"/>
        <v/>
      </c>
      <c r="D289" s="207" t="str">
        <f t="shared" si="14"/>
        <v/>
      </c>
      <c r="E289" s="207"/>
      <c r="F289" s="22">
        <f t="shared" si="15"/>
        <v>0</v>
      </c>
      <c r="G289" s="22">
        <f t="shared" si="16"/>
        <v>0</v>
      </c>
      <c r="H289" s="23">
        <f t="shared" si="17"/>
        <v>0</v>
      </c>
      <c r="K289" s="8"/>
      <c r="L289" s="8"/>
      <c r="M289" s="8"/>
      <c r="N289" s="8"/>
      <c r="O289" s="8"/>
    </row>
    <row r="290" spans="1:15" ht="26.25" hidden="1" customHeight="1">
      <c r="A290" s="197">
        <f t="shared" si="12"/>
        <v>55</v>
      </c>
      <c r="B290" s="44" t="str">
        <f t="shared" ref="B290:C290" si="70">IF(ISBLANK(B90),"",B90)</f>
        <v/>
      </c>
      <c r="C290" s="44" t="str">
        <f t="shared" si="70"/>
        <v/>
      </c>
      <c r="D290" s="207" t="str">
        <f t="shared" si="14"/>
        <v/>
      </c>
      <c r="E290" s="207"/>
      <c r="F290" s="22">
        <f t="shared" si="15"/>
        <v>0</v>
      </c>
      <c r="G290" s="22">
        <f t="shared" si="16"/>
        <v>0</v>
      </c>
      <c r="H290" s="23">
        <f t="shared" si="17"/>
        <v>0</v>
      </c>
      <c r="K290" s="8"/>
      <c r="L290" s="8"/>
      <c r="M290" s="8"/>
      <c r="N290" s="8"/>
      <c r="O290" s="8"/>
    </row>
    <row r="291" spans="1:15" ht="26.25" hidden="1" customHeight="1">
      <c r="A291" s="197">
        <f t="shared" si="12"/>
        <v>56</v>
      </c>
      <c r="B291" s="44" t="str">
        <f t="shared" ref="B291:C291" si="71">IF(ISBLANK(B91),"",B91)</f>
        <v/>
      </c>
      <c r="C291" s="44" t="str">
        <f t="shared" si="71"/>
        <v/>
      </c>
      <c r="D291" s="207" t="str">
        <f t="shared" si="14"/>
        <v/>
      </c>
      <c r="E291" s="207"/>
      <c r="F291" s="22">
        <f t="shared" si="15"/>
        <v>0</v>
      </c>
      <c r="G291" s="22">
        <f t="shared" si="16"/>
        <v>0</v>
      </c>
      <c r="H291" s="23">
        <f t="shared" si="17"/>
        <v>0</v>
      </c>
      <c r="K291" s="8"/>
      <c r="L291" s="8"/>
      <c r="M291" s="8"/>
      <c r="N291" s="8"/>
      <c r="O291" s="8"/>
    </row>
    <row r="292" spans="1:15" ht="26.25" hidden="1" customHeight="1">
      <c r="A292" s="197">
        <f t="shared" si="12"/>
        <v>57</v>
      </c>
      <c r="B292" s="44" t="str">
        <f t="shared" ref="B292:C292" si="72">IF(ISBLANK(B92),"",B92)</f>
        <v/>
      </c>
      <c r="C292" s="44" t="str">
        <f t="shared" si="72"/>
        <v/>
      </c>
      <c r="D292" s="207" t="str">
        <f t="shared" si="14"/>
        <v/>
      </c>
      <c r="E292" s="207"/>
      <c r="F292" s="22">
        <f t="shared" si="15"/>
        <v>0</v>
      </c>
      <c r="G292" s="22">
        <f t="shared" si="16"/>
        <v>0</v>
      </c>
      <c r="H292" s="23">
        <f t="shared" si="17"/>
        <v>0</v>
      </c>
      <c r="K292" s="8"/>
      <c r="L292" s="8"/>
      <c r="M292" s="8"/>
      <c r="N292" s="8"/>
      <c r="O292" s="8"/>
    </row>
    <row r="293" spans="1:15" ht="26.25" hidden="1" customHeight="1">
      <c r="A293" s="197">
        <f t="shared" si="12"/>
        <v>58</v>
      </c>
      <c r="B293" s="44" t="str">
        <f t="shared" ref="B293:C293" si="73">IF(ISBLANK(B93),"",B93)</f>
        <v/>
      </c>
      <c r="C293" s="44" t="str">
        <f t="shared" si="73"/>
        <v/>
      </c>
      <c r="D293" s="207" t="str">
        <f t="shared" si="14"/>
        <v/>
      </c>
      <c r="E293" s="207"/>
      <c r="F293" s="22">
        <f t="shared" si="15"/>
        <v>0</v>
      </c>
      <c r="G293" s="22">
        <f t="shared" si="16"/>
        <v>0</v>
      </c>
      <c r="H293" s="23">
        <f t="shared" si="17"/>
        <v>0</v>
      </c>
      <c r="K293" s="8"/>
      <c r="L293" s="8"/>
      <c r="M293" s="8"/>
      <c r="N293" s="8"/>
      <c r="O293" s="8"/>
    </row>
    <row r="294" spans="1:15" ht="26.25" hidden="1" customHeight="1">
      <c r="A294" s="197">
        <f t="shared" si="12"/>
        <v>59</v>
      </c>
      <c r="B294" s="44" t="str">
        <f t="shared" ref="B294:C294" si="74">IF(ISBLANK(B94),"",B94)</f>
        <v/>
      </c>
      <c r="C294" s="44" t="str">
        <f t="shared" si="74"/>
        <v/>
      </c>
      <c r="D294" s="207" t="str">
        <f t="shared" si="14"/>
        <v/>
      </c>
      <c r="E294" s="207"/>
      <c r="F294" s="22">
        <f t="shared" si="15"/>
        <v>0</v>
      </c>
      <c r="G294" s="22">
        <f t="shared" si="16"/>
        <v>0</v>
      </c>
      <c r="H294" s="23">
        <f t="shared" si="17"/>
        <v>0</v>
      </c>
      <c r="K294" s="8"/>
      <c r="L294" s="8"/>
      <c r="M294" s="8"/>
      <c r="N294" s="8"/>
      <c r="O294" s="8"/>
    </row>
    <row r="295" spans="1:15" ht="26.25" hidden="1" customHeight="1">
      <c r="A295" s="197">
        <f t="shared" si="12"/>
        <v>60</v>
      </c>
      <c r="B295" s="44" t="str">
        <f t="shared" ref="B295:C295" si="75">IF(ISBLANK(B95),"",B95)</f>
        <v/>
      </c>
      <c r="C295" s="44" t="str">
        <f t="shared" si="75"/>
        <v/>
      </c>
      <c r="D295" s="207" t="str">
        <f t="shared" si="14"/>
        <v/>
      </c>
      <c r="E295" s="207"/>
      <c r="F295" s="22">
        <f t="shared" si="15"/>
        <v>0</v>
      </c>
      <c r="G295" s="22">
        <f t="shared" si="16"/>
        <v>0</v>
      </c>
      <c r="H295" s="23">
        <f t="shared" si="17"/>
        <v>0</v>
      </c>
      <c r="K295" s="8"/>
      <c r="L295" s="8"/>
      <c r="M295" s="8"/>
      <c r="N295" s="8"/>
      <c r="O295" s="8"/>
    </row>
    <row r="296" spans="1:15" ht="26.25" hidden="1" customHeight="1">
      <c r="A296" s="197">
        <f t="shared" si="12"/>
        <v>61</v>
      </c>
      <c r="B296" s="44" t="str">
        <f t="shared" ref="B296:C296" si="76">IF(ISBLANK(B96),"",B96)</f>
        <v/>
      </c>
      <c r="C296" s="44" t="str">
        <f t="shared" si="76"/>
        <v/>
      </c>
      <c r="D296" s="207" t="str">
        <f t="shared" si="14"/>
        <v/>
      </c>
      <c r="E296" s="207"/>
      <c r="F296" s="22">
        <f t="shared" si="15"/>
        <v>0</v>
      </c>
      <c r="G296" s="22">
        <f t="shared" si="16"/>
        <v>0</v>
      </c>
      <c r="H296" s="23">
        <f t="shared" si="17"/>
        <v>0</v>
      </c>
      <c r="K296" s="8"/>
      <c r="L296" s="8"/>
      <c r="M296" s="8"/>
      <c r="N296" s="8"/>
      <c r="O296" s="8"/>
    </row>
    <row r="297" spans="1:15" ht="26.25" hidden="1" customHeight="1">
      <c r="A297" s="197">
        <f t="shared" si="12"/>
        <v>62</v>
      </c>
      <c r="B297" s="44" t="str">
        <f t="shared" ref="B297:C297" si="77">IF(ISBLANK(B97),"",B97)</f>
        <v/>
      </c>
      <c r="C297" s="44" t="str">
        <f t="shared" si="77"/>
        <v/>
      </c>
      <c r="D297" s="207" t="str">
        <f t="shared" si="14"/>
        <v/>
      </c>
      <c r="E297" s="207"/>
      <c r="F297" s="22">
        <f t="shared" si="15"/>
        <v>0</v>
      </c>
      <c r="G297" s="22">
        <f t="shared" si="16"/>
        <v>0</v>
      </c>
      <c r="H297" s="23">
        <f t="shared" si="17"/>
        <v>0</v>
      </c>
      <c r="K297" s="8"/>
      <c r="L297" s="8"/>
      <c r="M297" s="8"/>
      <c r="N297" s="8"/>
      <c r="O297" s="8"/>
    </row>
    <row r="298" spans="1:15" ht="26.25" hidden="1" customHeight="1">
      <c r="A298" s="197">
        <f t="shared" si="12"/>
        <v>63</v>
      </c>
      <c r="B298" s="44" t="str">
        <f t="shared" ref="B298:C298" si="78">IF(ISBLANK(B98),"",B98)</f>
        <v/>
      </c>
      <c r="C298" s="44" t="str">
        <f t="shared" si="78"/>
        <v/>
      </c>
      <c r="D298" s="207" t="str">
        <f t="shared" si="14"/>
        <v/>
      </c>
      <c r="E298" s="207"/>
      <c r="F298" s="22">
        <f t="shared" si="15"/>
        <v>0</v>
      </c>
      <c r="G298" s="22">
        <f t="shared" si="16"/>
        <v>0</v>
      </c>
      <c r="H298" s="23">
        <f t="shared" si="17"/>
        <v>0</v>
      </c>
      <c r="K298" s="8"/>
      <c r="L298" s="8"/>
      <c r="M298" s="8"/>
      <c r="N298" s="8"/>
      <c r="O298" s="8"/>
    </row>
    <row r="299" spans="1:15" ht="26.25" hidden="1" customHeight="1">
      <c r="A299" s="197">
        <f t="shared" si="12"/>
        <v>64</v>
      </c>
      <c r="B299" s="44" t="str">
        <f t="shared" ref="B299:C299" si="79">IF(ISBLANK(B99),"",B99)</f>
        <v/>
      </c>
      <c r="C299" s="44" t="str">
        <f t="shared" si="79"/>
        <v/>
      </c>
      <c r="D299" s="207" t="str">
        <f t="shared" si="14"/>
        <v/>
      </c>
      <c r="E299" s="207"/>
      <c r="F299" s="22">
        <f t="shared" si="15"/>
        <v>0</v>
      </c>
      <c r="G299" s="22">
        <f t="shared" si="16"/>
        <v>0</v>
      </c>
      <c r="H299" s="23">
        <f t="shared" si="17"/>
        <v>0</v>
      </c>
      <c r="K299" s="8"/>
      <c r="L299" s="8"/>
      <c r="M299" s="8"/>
      <c r="N299" s="8"/>
      <c r="O299" s="8"/>
    </row>
    <row r="300" spans="1:15" ht="26.25" hidden="1" customHeight="1">
      <c r="A300" s="197">
        <f t="shared" si="12"/>
        <v>65</v>
      </c>
      <c r="B300" s="44" t="str">
        <f t="shared" ref="B300:C300" si="80">IF(ISBLANK(B100),"",B100)</f>
        <v/>
      </c>
      <c r="C300" s="44" t="str">
        <f t="shared" si="80"/>
        <v/>
      </c>
      <c r="D300" s="207" t="str">
        <f t="shared" si="14"/>
        <v/>
      </c>
      <c r="E300" s="207"/>
      <c r="F300" s="22">
        <f t="shared" si="15"/>
        <v>0</v>
      </c>
      <c r="G300" s="22">
        <f t="shared" si="16"/>
        <v>0</v>
      </c>
      <c r="H300" s="23">
        <f t="shared" si="17"/>
        <v>0</v>
      </c>
      <c r="K300" s="8"/>
      <c r="L300" s="8"/>
      <c r="M300" s="8"/>
      <c r="N300" s="8"/>
      <c r="O300" s="8"/>
    </row>
    <row r="301" spans="1:15" ht="26.25" hidden="1" customHeight="1">
      <c r="A301" s="197">
        <f t="shared" ref="A301:A330" si="81">A101</f>
        <v>66</v>
      </c>
      <c r="B301" s="44" t="str">
        <f t="shared" ref="B301:C301" si="82">IF(ISBLANK(B101),"",B101)</f>
        <v/>
      </c>
      <c r="C301" s="44" t="str">
        <f t="shared" si="82"/>
        <v/>
      </c>
      <c r="D301" s="207" t="str">
        <f t="shared" ref="D301:D330" si="83">IF(ISBLANK(C201),"",C201)</f>
        <v/>
      </c>
      <c r="E301" s="207"/>
      <c r="F301" s="22">
        <f t="shared" ref="F301:F330" si="84">IF(J101=$P$341,F101-F201,0)</f>
        <v>0</v>
      </c>
      <c r="G301" s="22">
        <f t="shared" ref="G301:G330" si="85">IF(J101=$P$342,F101-F201,0)</f>
        <v>0</v>
      </c>
      <c r="H301" s="23">
        <f t="shared" ref="H301:H330" si="86">I101-I201</f>
        <v>0</v>
      </c>
      <c r="K301" s="8"/>
      <c r="L301" s="8"/>
      <c r="M301" s="8"/>
      <c r="N301" s="8"/>
      <c r="O301" s="8"/>
    </row>
    <row r="302" spans="1:15" ht="26.25" hidden="1" customHeight="1">
      <c r="A302" s="197">
        <f t="shared" si="81"/>
        <v>67</v>
      </c>
      <c r="B302" s="44" t="str">
        <f t="shared" ref="B302:C302" si="87">IF(ISBLANK(B102),"",B102)</f>
        <v/>
      </c>
      <c r="C302" s="44" t="str">
        <f t="shared" si="87"/>
        <v/>
      </c>
      <c r="D302" s="207" t="str">
        <f t="shared" si="83"/>
        <v/>
      </c>
      <c r="E302" s="207"/>
      <c r="F302" s="22">
        <f t="shared" si="84"/>
        <v>0</v>
      </c>
      <c r="G302" s="22">
        <f t="shared" si="85"/>
        <v>0</v>
      </c>
      <c r="H302" s="23">
        <f t="shared" si="86"/>
        <v>0</v>
      </c>
      <c r="K302" s="8"/>
      <c r="L302" s="8"/>
      <c r="M302" s="8"/>
      <c r="N302" s="8"/>
      <c r="O302" s="8"/>
    </row>
    <row r="303" spans="1:15" ht="26.25" hidden="1" customHeight="1">
      <c r="A303" s="197">
        <f t="shared" si="81"/>
        <v>68</v>
      </c>
      <c r="B303" s="44" t="str">
        <f t="shared" ref="B303:C303" si="88">IF(ISBLANK(B103),"",B103)</f>
        <v/>
      </c>
      <c r="C303" s="44" t="str">
        <f t="shared" si="88"/>
        <v/>
      </c>
      <c r="D303" s="207" t="str">
        <f t="shared" si="83"/>
        <v/>
      </c>
      <c r="E303" s="207"/>
      <c r="F303" s="22">
        <f t="shared" si="84"/>
        <v>0</v>
      </c>
      <c r="G303" s="22">
        <f t="shared" si="85"/>
        <v>0</v>
      </c>
      <c r="H303" s="23">
        <f t="shared" si="86"/>
        <v>0</v>
      </c>
      <c r="K303" s="8"/>
      <c r="L303" s="8"/>
      <c r="M303" s="8"/>
      <c r="N303" s="8"/>
      <c r="O303" s="8"/>
    </row>
    <row r="304" spans="1:15" ht="26.25" hidden="1" customHeight="1">
      <c r="A304" s="197">
        <f t="shared" si="81"/>
        <v>69</v>
      </c>
      <c r="B304" s="44" t="str">
        <f t="shared" ref="B304:C304" si="89">IF(ISBLANK(B104),"",B104)</f>
        <v/>
      </c>
      <c r="C304" s="44" t="str">
        <f t="shared" si="89"/>
        <v/>
      </c>
      <c r="D304" s="207" t="str">
        <f t="shared" si="83"/>
        <v/>
      </c>
      <c r="E304" s="207"/>
      <c r="F304" s="22">
        <f t="shared" si="84"/>
        <v>0</v>
      </c>
      <c r="G304" s="22">
        <f t="shared" si="85"/>
        <v>0</v>
      </c>
      <c r="H304" s="23">
        <f t="shared" si="86"/>
        <v>0</v>
      </c>
      <c r="K304" s="8"/>
      <c r="L304" s="8"/>
      <c r="M304" s="8"/>
      <c r="N304" s="8"/>
      <c r="O304" s="8"/>
    </row>
    <row r="305" spans="1:15" ht="26.25" hidden="1" customHeight="1">
      <c r="A305" s="197">
        <f t="shared" si="81"/>
        <v>70</v>
      </c>
      <c r="B305" s="44" t="str">
        <f t="shared" ref="B305:C305" si="90">IF(ISBLANK(B105),"",B105)</f>
        <v/>
      </c>
      <c r="C305" s="44" t="str">
        <f t="shared" si="90"/>
        <v/>
      </c>
      <c r="D305" s="207" t="str">
        <f t="shared" si="83"/>
        <v/>
      </c>
      <c r="E305" s="207"/>
      <c r="F305" s="22">
        <f t="shared" si="84"/>
        <v>0</v>
      </c>
      <c r="G305" s="22">
        <f t="shared" si="85"/>
        <v>0</v>
      </c>
      <c r="H305" s="23">
        <f t="shared" si="86"/>
        <v>0</v>
      </c>
      <c r="K305" s="8"/>
      <c r="L305" s="8"/>
      <c r="M305" s="8"/>
      <c r="N305" s="8"/>
      <c r="O305" s="8"/>
    </row>
    <row r="306" spans="1:15" ht="26.25" hidden="1" customHeight="1">
      <c r="A306" s="197">
        <f t="shared" si="81"/>
        <v>71</v>
      </c>
      <c r="B306" s="44" t="str">
        <f t="shared" ref="B306:C306" si="91">IF(ISBLANK(B106),"",B106)</f>
        <v/>
      </c>
      <c r="C306" s="44" t="str">
        <f t="shared" si="91"/>
        <v/>
      </c>
      <c r="D306" s="207" t="str">
        <f t="shared" si="83"/>
        <v/>
      </c>
      <c r="E306" s="207"/>
      <c r="F306" s="22">
        <f t="shared" si="84"/>
        <v>0</v>
      </c>
      <c r="G306" s="22">
        <f t="shared" si="85"/>
        <v>0</v>
      </c>
      <c r="H306" s="23">
        <f t="shared" si="86"/>
        <v>0</v>
      </c>
      <c r="K306" s="8"/>
      <c r="L306" s="8"/>
      <c r="M306" s="8"/>
      <c r="N306" s="8"/>
      <c r="O306" s="8"/>
    </row>
    <row r="307" spans="1:15" ht="26.25" hidden="1" customHeight="1">
      <c r="A307" s="197">
        <f t="shared" si="81"/>
        <v>72</v>
      </c>
      <c r="B307" s="44" t="str">
        <f t="shared" ref="B307:C307" si="92">IF(ISBLANK(B107),"",B107)</f>
        <v/>
      </c>
      <c r="C307" s="44" t="str">
        <f t="shared" si="92"/>
        <v/>
      </c>
      <c r="D307" s="207" t="str">
        <f t="shared" si="83"/>
        <v/>
      </c>
      <c r="E307" s="207"/>
      <c r="F307" s="22">
        <f t="shared" si="84"/>
        <v>0</v>
      </c>
      <c r="G307" s="22">
        <f t="shared" si="85"/>
        <v>0</v>
      </c>
      <c r="H307" s="23">
        <f t="shared" si="86"/>
        <v>0</v>
      </c>
      <c r="K307" s="8"/>
      <c r="L307" s="8"/>
      <c r="M307" s="8"/>
      <c r="N307" s="8"/>
      <c r="O307" s="8"/>
    </row>
    <row r="308" spans="1:15" ht="26.25" hidden="1" customHeight="1">
      <c r="A308" s="197">
        <f t="shared" si="81"/>
        <v>73</v>
      </c>
      <c r="B308" s="44" t="str">
        <f t="shared" ref="B308:C308" si="93">IF(ISBLANK(B108),"",B108)</f>
        <v/>
      </c>
      <c r="C308" s="44" t="str">
        <f t="shared" si="93"/>
        <v/>
      </c>
      <c r="D308" s="207" t="str">
        <f t="shared" si="83"/>
        <v/>
      </c>
      <c r="E308" s="207"/>
      <c r="F308" s="22">
        <f t="shared" si="84"/>
        <v>0</v>
      </c>
      <c r="G308" s="22">
        <f t="shared" si="85"/>
        <v>0</v>
      </c>
      <c r="H308" s="23">
        <f t="shared" si="86"/>
        <v>0</v>
      </c>
      <c r="K308" s="8"/>
      <c r="L308" s="8"/>
      <c r="M308" s="8"/>
      <c r="N308" s="8"/>
      <c r="O308" s="8"/>
    </row>
    <row r="309" spans="1:15" ht="26.25" hidden="1" customHeight="1">
      <c r="A309" s="197">
        <f t="shared" si="81"/>
        <v>74</v>
      </c>
      <c r="B309" s="44" t="str">
        <f t="shared" ref="B309:C309" si="94">IF(ISBLANK(B109),"",B109)</f>
        <v/>
      </c>
      <c r="C309" s="44" t="str">
        <f t="shared" si="94"/>
        <v/>
      </c>
      <c r="D309" s="207" t="str">
        <f t="shared" si="83"/>
        <v/>
      </c>
      <c r="E309" s="207"/>
      <c r="F309" s="22">
        <f t="shared" si="84"/>
        <v>0</v>
      </c>
      <c r="G309" s="22">
        <f t="shared" si="85"/>
        <v>0</v>
      </c>
      <c r="H309" s="23">
        <f t="shared" si="86"/>
        <v>0</v>
      </c>
      <c r="K309" s="8"/>
      <c r="L309" s="8"/>
      <c r="M309" s="8"/>
      <c r="N309" s="8"/>
      <c r="O309" s="8"/>
    </row>
    <row r="310" spans="1:15" ht="26.25" hidden="1" customHeight="1">
      <c r="A310" s="197">
        <f t="shared" si="81"/>
        <v>75</v>
      </c>
      <c r="B310" s="44" t="str">
        <f t="shared" ref="B310:C310" si="95">IF(ISBLANK(B110),"",B110)</f>
        <v/>
      </c>
      <c r="C310" s="44" t="str">
        <f t="shared" si="95"/>
        <v/>
      </c>
      <c r="D310" s="207" t="str">
        <f t="shared" si="83"/>
        <v/>
      </c>
      <c r="E310" s="207"/>
      <c r="F310" s="22">
        <f t="shared" si="84"/>
        <v>0</v>
      </c>
      <c r="G310" s="22">
        <f t="shared" si="85"/>
        <v>0</v>
      </c>
      <c r="H310" s="23">
        <f t="shared" si="86"/>
        <v>0</v>
      </c>
      <c r="K310" s="8"/>
      <c r="L310" s="8"/>
      <c r="M310" s="8"/>
      <c r="N310" s="8"/>
      <c r="O310" s="8"/>
    </row>
    <row r="311" spans="1:15" ht="26.25" hidden="1" customHeight="1">
      <c r="A311" s="197">
        <f t="shared" si="81"/>
        <v>76</v>
      </c>
      <c r="B311" s="44" t="str">
        <f t="shared" ref="B311:C311" si="96">IF(ISBLANK(B111),"",B111)</f>
        <v/>
      </c>
      <c r="C311" s="44" t="str">
        <f t="shared" si="96"/>
        <v/>
      </c>
      <c r="D311" s="207" t="str">
        <f t="shared" si="83"/>
        <v/>
      </c>
      <c r="E311" s="207"/>
      <c r="F311" s="22">
        <f t="shared" si="84"/>
        <v>0</v>
      </c>
      <c r="G311" s="22">
        <f t="shared" si="85"/>
        <v>0</v>
      </c>
      <c r="H311" s="23">
        <f t="shared" si="86"/>
        <v>0</v>
      </c>
      <c r="K311" s="8"/>
      <c r="L311" s="8"/>
      <c r="M311" s="8"/>
      <c r="N311" s="8"/>
      <c r="O311" s="8"/>
    </row>
    <row r="312" spans="1:15" ht="26.25" hidden="1" customHeight="1">
      <c r="A312" s="197">
        <f t="shared" si="81"/>
        <v>77</v>
      </c>
      <c r="B312" s="44" t="str">
        <f t="shared" ref="B312:C312" si="97">IF(ISBLANK(B112),"",B112)</f>
        <v/>
      </c>
      <c r="C312" s="44" t="str">
        <f t="shared" si="97"/>
        <v/>
      </c>
      <c r="D312" s="207" t="str">
        <f t="shared" si="83"/>
        <v/>
      </c>
      <c r="E312" s="207"/>
      <c r="F312" s="22">
        <f t="shared" si="84"/>
        <v>0</v>
      </c>
      <c r="G312" s="22">
        <f t="shared" si="85"/>
        <v>0</v>
      </c>
      <c r="H312" s="23">
        <f t="shared" si="86"/>
        <v>0</v>
      </c>
      <c r="K312" s="8"/>
      <c r="L312" s="8"/>
      <c r="M312" s="8"/>
      <c r="N312" s="8"/>
      <c r="O312" s="8"/>
    </row>
    <row r="313" spans="1:15" ht="26.25" hidden="1" customHeight="1">
      <c r="A313" s="197">
        <f t="shared" si="81"/>
        <v>78</v>
      </c>
      <c r="B313" s="44" t="str">
        <f t="shared" ref="B313:C313" si="98">IF(ISBLANK(B113),"",B113)</f>
        <v/>
      </c>
      <c r="C313" s="44" t="str">
        <f t="shared" si="98"/>
        <v/>
      </c>
      <c r="D313" s="207" t="str">
        <f t="shared" si="83"/>
        <v/>
      </c>
      <c r="E313" s="207"/>
      <c r="F313" s="22">
        <f t="shared" si="84"/>
        <v>0</v>
      </c>
      <c r="G313" s="22">
        <f t="shared" si="85"/>
        <v>0</v>
      </c>
      <c r="H313" s="23">
        <f t="shared" si="86"/>
        <v>0</v>
      </c>
      <c r="K313" s="8"/>
      <c r="L313" s="8"/>
      <c r="M313" s="8"/>
      <c r="N313" s="8"/>
      <c r="O313" s="8"/>
    </row>
    <row r="314" spans="1:15" ht="26.25" hidden="1" customHeight="1">
      <c r="A314" s="197">
        <f t="shared" si="81"/>
        <v>79</v>
      </c>
      <c r="B314" s="44" t="str">
        <f t="shared" ref="B314:C314" si="99">IF(ISBLANK(B114),"",B114)</f>
        <v/>
      </c>
      <c r="C314" s="44" t="str">
        <f t="shared" si="99"/>
        <v/>
      </c>
      <c r="D314" s="207" t="str">
        <f t="shared" si="83"/>
        <v/>
      </c>
      <c r="E314" s="207"/>
      <c r="F314" s="22">
        <f t="shared" si="84"/>
        <v>0</v>
      </c>
      <c r="G314" s="22">
        <f t="shared" si="85"/>
        <v>0</v>
      </c>
      <c r="H314" s="23">
        <f t="shared" si="86"/>
        <v>0</v>
      </c>
      <c r="K314" s="8"/>
      <c r="L314" s="8"/>
      <c r="M314" s="8"/>
      <c r="N314" s="8"/>
      <c r="O314" s="8"/>
    </row>
    <row r="315" spans="1:15" ht="26.25" hidden="1" customHeight="1">
      <c r="A315" s="197">
        <f t="shared" si="81"/>
        <v>80</v>
      </c>
      <c r="B315" s="44" t="str">
        <f t="shared" ref="B315:C315" si="100">IF(ISBLANK(B115),"",B115)</f>
        <v/>
      </c>
      <c r="C315" s="44" t="str">
        <f t="shared" si="100"/>
        <v/>
      </c>
      <c r="D315" s="207" t="str">
        <f t="shared" si="83"/>
        <v/>
      </c>
      <c r="E315" s="207"/>
      <c r="F315" s="22">
        <f t="shared" si="84"/>
        <v>0</v>
      </c>
      <c r="G315" s="22">
        <f t="shared" si="85"/>
        <v>0</v>
      </c>
      <c r="H315" s="23">
        <f t="shared" si="86"/>
        <v>0</v>
      </c>
      <c r="K315" s="8"/>
      <c r="L315" s="8"/>
      <c r="M315" s="8"/>
      <c r="N315" s="8"/>
      <c r="O315" s="8"/>
    </row>
    <row r="316" spans="1:15" ht="26.25" hidden="1" customHeight="1">
      <c r="A316" s="197">
        <f t="shared" si="81"/>
        <v>81</v>
      </c>
      <c r="B316" s="44" t="str">
        <f t="shared" ref="B316:C316" si="101">IF(ISBLANK(B116),"",B116)</f>
        <v/>
      </c>
      <c r="C316" s="44" t="str">
        <f t="shared" si="101"/>
        <v/>
      </c>
      <c r="D316" s="207" t="str">
        <f t="shared" si="83"/>
        <v/>
      </c>
      <c r="E316" s="207"/>
      <c r="F316" s="22">
        <f t="shared" si="84"/>
        <v>0</v>
      </c>
      <c r="G316" s="22">
        <f t="shared" si="85"/>
        <v>0</v>
      </c>
      <c r="H316" s="23">
        <f t="shared" si="86"/>
        <v>0</v>
      </c>
      <c r="K316" s="8"/>
      <c r="L316" s="8"/>
      <c r="M316" s="8"/>
      <c r="N316" s="8"/>
      <c r="O316" s="8"/>
    </row>
    <row r="317" spans="1:15" ht="26.25" hidden="1" customHeight="1">
      <c r="A317" s="197">
        <f t="shared" si="81"/>
        <v>82</v>
      </c>
      <c r="B317" s="44" t="str">
        <f t="shared" ref="B317:C317" si="102">IF(ISBLANK(B117),"",B117)</f>
        <v/>
      </c>
      <c r="C317" s="44" t="str">
        <f t="shared" si="102"/>
        <v/>
      </c>
      <c r="D317" s="207" t="str">
        <f t="shared" si="83"/>
        <v/>
      </c>
      <c r="E317" s="207"/>
      <c r="F317" s="22">
        <f t="shared" si="84"/>
        <v>0</v>
      </c>
      <c r="G317" s="22">
        <f t="shared" si="85"/>
        <v>0</v>
      </c>
      <c r="H317" s="23">
        <f t="shared" si="86"/>
        <v>0</v>
      </c>
      <c r="K317" s="8"/>
      <c r="L317" s="8"/>
      <c r="M317" s="8"/>
      <c r="N317" s="8"/>
      <c r="O317" s="8"/>
    </row>
    <row r="318" spans="1:15" ht="26.25" hidden="1" customHeight="1">
      <c r="A318" s="197">
        <f t="shared" si="81"/>
        <v>83</v>
      </c>
      <c r="B318" s="44" t="str">
        <f t="shared" ref="B318:C318" si="103">IF(ISBLANK(B118),"",B118)</f>
        <v/>
      </c>
      <c r="C318" s="44" t="str">
        <f t="shared" si="103"/>
        <v/>
      </c>
      <c r="D318" s="207" t="str">
        <f t="shared" si="83"/>
        <v/>
      </c>
      <c r="E318" s="207"/>
      <c r="F318" s="22">
        <f t="shared" si="84"/>
        <v>0</v>
      </c>
      <c r="G318" s="22">
        <f t="shared" si="85"/>
        <v>0</v>
      </c>
      <c r="H318" s="23">
        <f t="shared" si="86"/>
        <v>0</v>
      </c>
      <c r="K318" s="8"/>
      <c r="L318" s="8"/>
      <c r="M318" s="8"/>
      <c r="N318" s="8"/>
      <c r="O318" s="8"/>
    </row>
    <row r="319" spans="1:15" ht="26.25" hidden="1" customHeight="1">
      <c r="A319" s="197">
        <f t="shared" si="81"/>
        <v>84</v>
      </c>
      <c r="B319" s="44" t="str">
        <f t="shared" ref="B319:C319" si="104">IF(ISBLANK(B119),"",B119)</f>
        <v/>
      </c>
      <c r="C319" s="44" t="str">
        <f t="shared" si="104"/>
        <v/>
      </c>
      <c r="D319" s="207" t="str">
        <f t="shared" si="83"/>
        <v/>
      </c>
      <c r="E319" s="207"/>
      <c r="F319" s="22">
        <f t="shared" si="84"/>
        <v>0</v>
      </c>
      <c r="G319" s="22">
        <f t="shared" si="85"/>
        <v>0</v>
      </c>
      <c r="H319" s="23">
        <f t="shared" si="86"/>
        <v>0</v>
      </c>
      <c r="K319" s="8"/>
      <c r="L319" s="8"/>
      <c r="M319" s="8"/>
      <c r="N319" s="8"/>
      <c r="O319" s="8"/>
    </row>
    <row r="320" spans="1:15" ht="26.25" hidden="1" customHeight="1">
      <c r="A320" s="197">
        <f t="shared" si="81"/>
        <v>85</v>
      </c>
      <c r="B320" s="44" t="str">
        <f t="shared" ref="B320:C320" si="105">IF(ISBLANK(B120),"",B120)</f>
        <v/>
      </c>
      <c r="C320" s="44" t="str">
        <f t="shared" si="105"/>
        <v/>
      </c>
      <c r="D320" s="207" t="str">
        <f t="shared" si="83"/>
        <v/>
      </c>
      <c r="E320" s="207"/>
      <c r="F320" s="22">
        <f t="shared" si="84"/>
        <v>0</v>
      </c>
      <c r="G320" s="22">
        <f t="shared" si="85"/>
        <v>0</v>
      </c>
      <c r="H320" s="23">
        <f t="shared" si="86"/>
        <v>0</v>
      </c>
      <c r="K320" s="8"/>
      <c r="L320" s="8"/>
      <c r="M320" s="8"/>
      <c r="N320" s="8"/>
      <c r="O320" s="8"/>
    </row>
    <row r="321" spans="1:15" ht="26.25" hidden="1" customHeight="1">
      <c r="A321" s="197">
        <f t="shared" si="81"/>
        <v>86</v>
      </c>
      <c r="B321" s="44" t="str">
        <f t="shared" ref="B321:C321" si="106">IF(ISBLANK(B121),"",B121)</f>
        <v/>
      </c>
      <c r="C321" s="44" t="str">
        <f t="shared" si="106"/>
        <v/>
      </c>
      <c r="D321" s="207" t="str">
        <f t="shared" si="83"/>
        <v/>
      </c>
      <c r="E321" s="207"/>
      <c r="F321" s="22">
        <f t="shared" si="84"/>
        <v>0</v>
      </c>
      <c r="G321" s="22">
        <f t="shared" si="85"/>
        <v>0</v>
      </c>
      <c r="H321" s="23">
        <f t="shared" si="86"/>
        <v>0</v>
      </c>
      <c r="K321" s="8"/>
      <c r="L321" s="8"/>
      <c r="M321" s="8"/>
      <c r="N321" s="8"/>
      <c r="O321" s="8"/>
    </row>
    <row r="322" spans="1:15" ht="26.25" hidden="1" customHeight="1">
      <c r="A322" s="197">
        <f t="shared" si="81"/>
        <v>87</v>
      </c>
      <c r="B322" s="44" t="str">
        <f t="shared" ref="B322:C322" si="107">IF(ISBLANK(B122),"",B122)</f>
        <v/>
      </c>
      <c r="C322" s="44" t="str">
        <f t="shared" si="107"/>
        <v/>
      </c>
      <c r="D322" s="207" t="str">
        <f t="shared" si="83"/>
        <v/>
      </c>
      <c r="E322" s="207"/>
      <c r="F322" s="22">
        <f t="shared" si="84"/>
        <v>0</v>
      </c>
      <c r="G322" s="22">
        <f t="shared" si="85"/>
        <v>0</v>
      </c>
      <c r="H322" s="23">
        <f t="shared" si="86"/>
        <v>0</v>
      </c>
      <c r="K322" s="8"/>
      <c r="L322" s="8"/>
      <c r="M322" s="8"/>
      <c r="N322" s="8"/>
      <c r="O322" s="8"/>
    </row>
    <row r="323" spans="1:15" ht="26.25" hidden="1" customHeight="1">
      <c r="A323" s="197">
        <f t="shared" si="81"/>
        <v>88</v>
      </c>
      <c r="B323" s="44" t="str">
        <f t="shared" ref="B323:C323" si="108">IF(ISBLANK(B123),"",B123)</f>
        <v/>
      </c>
      <c r="C323" s="44" t="str">
        <f t="shared" si="108"/>
        <v/>
      </c>
      <c r="D323" s="207" t="str">
        <f t="shared" si="83"/>
        <v/>
      </c>
      <c r="E323" s="207"/>
      <c r="F323" s="22">
        <f t="shared" si="84"/>
        <v>0</v>
      </c>
      <c r="G323" s="22">
        <f t="shared" si="85"/>
        <v>0</v>
      </c>
      <c r="H323" s="23">
        <f t="shared" si="86"/>
        <v>0</v>
      </c>
      <c r="K323" s="8"/>
      <c r="L323" s="8"/>
      <c r="M323" s="8"/>
      <c r="N323" s="8"/>
      <c r="O323" s="8"/>
    </row>
    <row r="324" spans="1:15" ht="26.25" hidden="1" customHeight="1">
      <c r="A324" s="197">
        <f t="shared" si="81"/>
        <v>89</v>
      </c>
      <c r="B324" s="44" t="str">
        <f t="shared" ref="B324:C324" si="109">IF(ISBLANK(B124),"",B124)</f>
        <v/>
      </c>
      <c r="C324" s="44" t="str">
        <f t="shared" si="109"/>
        <v/>
      </c>
      <c r="D324" s="207" t="str">
        <f t="shared" si="83"/>
        <v/>
      </c>
      <c r="E324" s="207"/>
      <c r="F324" s="22">
        <f t="shared" si="84"/>
        <v>0</v>
      </c>
      <c r="G324" s="22">
        <f t="shared" si="85"/>
        <v>0</v>
      </c>
      <c r="H324" s="23">
        <f t="shared" si="86"/>
        <v>0</v>
      </c>
      <c r="K324" s="8"/>
      <c r="L324" s="8"/>
      <c r="M324" s="8"/>
      <c r="N324" s="8"/>
      <c r="O324" s="8"/>
    </row>
    <row r="325" spans="1:15" ht="26.25" hidden="1" customHeight="1">
      <c r="A325" s="197">
        <f t="shared" si="81"/>
        <v>90</v>
      </c>
      <c r="B325" s="44" t="str">
        <f t="shared" ref="B325:C325" si="110">IF(ISBLANK(B125),"",B125)</f>
        <v/>
      </c>
      <c r="C325" s="44" t="str">
        <f t="shared" si="110"/>
        <v/>
      </c>
      <c r="D325" s="207" t="str">
        <f t="shared" si="83"/>
        <v/>
      </c>
      <c r="E325" s="207"/>
      <c r="F325" s="22">
        <f t="shared" si="84"/>
        <v>0</v>
      </c>
      <c r="G325" s="22">
        <f t="shared" si="85"/>
        <v>0</v>
      </c>
      <c r="H325" s="23">
        <f t="shared" si="86"/>
        <v>0</v>
      </c>
      <c r="K325" s="8"/>
      <c r="L325" s="8"/>
      <c r="M325" s="8"/>
      <c r="N325" s="8"/>
      <c r="O325" s="8"/>
    </row>
    <row r="326" spans="1:15" ht="26.25" hidden="1" customHeight="1">
      <c r="A326" s="197">
        <f t="shared" si="81"/>
        <v>91</v>
      </c>
      <c r="B326" s="44" t="str">
        <f t="shared" ref="B326:C326" si="111">IF(ISBLANK(B126),"",B126)</f>
        <v/>
      </c>
      <c r="C326" s="44" t="str">
        <f t="shared" si="111"/>
        <v/>
      </c>
      <c r="D326" s="207" t="str">
        <f t="shared" si="83"/>
        <v/>
      </c>
      <c r="E326" s="207"/>
      <c r="F326" s="22">
        <f t="shared" si="84"/>
        <v>0</v>
      </c>
      <c r="G326" s="22">
        <f t="shared" si="85"/>
        <v>0</v>
      </c>
      <c r="H326" s="23">
        <f t="shared" si="86"/>
        <v>0</v>
      </c>
      <c r="K326" s="8"/>
      <c r="L326" s="8"/>
      <c r="M326" s="8"/>
      <c r="N326" s="8"/>
      <c r="O326" s="8"/>
    </row>
    <row r="327" spans="1:15" ht="26.25" hidden="1" customHeight="1">
      <c r="A327" s="197">
        <f t="shared" si="81"/>
        <v>92</v>
      </c>
      <c r="B327" s="44" t="str">
        <f t="shared" ref="B327:C327" si="112">IF(ISBLANK(B127),"",B127)</f>
        <v/>
      </c>
      <c r="C327" s="44" t="str">
        <f t="shared" si="112"/>
        <v/>
      </c>
      <c r="D327" s="207" t="str">
        <f t="shared" si="83"/>
        <v/>
      </c>
      <c r="E327" s="207"/>
      <c r="F327" s="22">
        <f t="shared" si="84"/>
        <v>0</v>
      </c>
      <c r="G327" s="22">
        <f t="shared" si="85"/>
        <v>0</v>
      </c>
      <c r="H327" s="23">
        <f t="shared" si="86"/>
        <v>0</v>
      </c>
      <c r="K327" s="8"/>
      <c r="L327" s="8"/>
      <c r="M327" s="8"/>
      <c r="N327" s="8"/>
      <c r="O327" s="8"/>
    </row>
    <row r="328" spans="1:15" ht="26.25" hidden="1" customHeight="1">
      <c r="A328" s="197">
        <f t="shared" si="81"/>
        <v>93</v>
      </c>
      <c r="B328" s="44" t="str">
        <f t="shared" ref="B328:C328" si="113">IF(ISBLANK(B128),"",B128)</f>
        <v/>
      </c>
      <c r="C328" s="44" t="str">
        <f t="shared" si="113"/>
        <v/>
      </c>
      <c r="D328" s="207" t="str">
        <f t="shared" si="83"/>
        <v/>
      </c>
      <c r="E328" s="207"/>
      <c r="F328" s="22">
        <f t="shared" si="84"/>
        <v>0</v>
      </c>
      <c r="G328" s="22">
        <f t="shared" si="85"/>
        <v>0</v>
      </c>
      <c r="H328" s="23">
        <f t="shared" si="86"/>
        <v>0</v>
      </c>
      <c r="K328" s="8"/>
      <c r="L328" s="8"/>
      <c r="M328" s="8"/>
      <c r="N328" s="8"/>
      <c r="O328" s="8"/>
    </row>
    <row r="329" spans="1:15" ht="26.25" hidden="1" customHeight="1">
      <c r="A329" s="197">
        <f t="shared" si="81"/>
        <v>94</v>
      </c>
      <c r="B329" s="44" t="str">
        <f t="shared" ref="B329:C329" si="114">IF(ISBLANK(B129),"",B129)</f>
        <v/>
      </c>
      <c r="C329" s="44" t="str">
        <f t="shared" si="114"/>
        <v/>
      </c>
      <c r="D329" s="207" t="str">
        <f t="shared" si="83"/>
        <v/>
      </c>
      <c r="E329" s="207"/>
      <c r="F329" s="22">
        <f t="shared" si="84"/>
        <v>0</v>
      </c>
      <c r="G329" s="22">
        <f t="shared" si="85"/>
        <v>0</v>
      </c>
      <c r="H329" s="23">
        <f t="shared" si="86"/>
        <v>0</v>
      </c>
      <c r="K329" s="8"/>
      <c r="L329" s="8"/>
      <c r="M329" s="8"/>
      <c r="N329" s="8"/>
      <c r="O329" s="8"/>
    </row>
    <row r="330" spans="1:15" ht="26.25" hidden="1" customHeight="1">
      <c r="A330" s="197">
        <f t="shared" si="81"/>
        <v>95</v>
      </c>
      <c r="B330" s="44" t="str">
        <f t="shared" ref="B330:C330" si="115">IF(ISBLANK(B130),"",B130)</f>
        <v/>
      </c>
      <c r="C330" s="44" t="str">
        <f t="shared" si="115"/>
        <v/>
      </c>
      <c r="D330" s="207" t="str">
        <f t="shared" si="83"/>
        <v/>
      </c>
      <c r="E330" s="207"/>
      <c r="F330" s="22">
        <f t="shared" si="84"/>
        <v>0</v>
      </c>
      <c r="G330" s="22">
        <f t="shared" si="85"/>
        <v>0</v>
      </c>
      <c r="H330" s="23">
        <f t="shared" si="86"/>
        <v>0</v>
      </c>
      <c r="K330" s="8"/>
      <c r="L330" s="8"/>
      <c r="M330" s="8"/>
      <c r="N330" s="8"/>
      <c r="O330" s="8"/>
    </row>
    <row r="331" spans="1:15" ht="13.5" thickBot="1">
      <c r="B331" s="13" t="s">
        <v>43</v>
      </c>
      <c r="C331" s="13"/>
      <c r="D331" s="13"/>
      <c r="E331" s="13"/>
      <c r="F331" s="19">
        <f>SUM(F236:F330)</f>
        <v>0</v>
      </c>
      <c r="G331" s="19">
        <f>SUM(G236:G330)</f>
        <v>0</v>
      </c>
      <c r="H331" s="6">
        <f>SUM(H236:H330)</f>
        <v>0</v>
      </c>
      <c r="K331" s="8"/>
      <c r="L331" s="8"/>
      <c r="M331" s="8"/>
      <c r="N331" s="8"/>
      <c r="O331" s="8"/>
    </row>
    <row r="332" spans="1:15" ht="13.5" thickTop="1">
      <c r="B332" s="31"/>
      <c r="C332" s="31"/>
      <c r="D332" s="31"/>
      <c r="E332" s="33"/>
      <c r="F332" s="33"/>
      <c r="G332" s="8"/>
      <c r="H332" s="8"/>
    </row>
    <row r="333" spans="1:15" ht="15.75" hidden="1">
      <c r="B333" s="10" t="s">
        <v>70</v>
      </c>
    </row>
    <row r="334" spans="1:15" hidden="1"/>
    <row r="335" spans="1:15" ht="30.75" hidden="1" customHeight="1">
      <c r="B335" s="215" t="s">
        <v>71</v>
      </c>
      <c r="C335" s="215"/>
      <c r="D335" s="215"/>
      <c r="E335" s="215"/>
      <c r="F335" s="215"/>
      <c r="G335" s="215"/>
      <c r="H335" s="215"/>
      <c r="I335" s="215"/>
      <c r="J335" s="215"/>
    </row>
    <row r="336" spans="1:15" hidden="1">
      <c r="B336" s="170" t="s">
        <v>72</v>
      </c>
      <c r="C336" s="169" t="str">
        <f>F379</f>
        <v>5.1.0</v>
      </c>
      <c r="D336" s="204"/>
      <c r="E336" s="204"/>
      <c r="F336" s="204"/>
      <c r="G336" s="204"/>
      <c r="H336" s="204"/>
      <c r="I336" s="204"/>
      <c r="J336" s="204"/>
    </row>
    <row r="337" spans="1:16" hidden="1"/>
    <row r="338" spans="1:16" hidden="1"/>
    <row r="339" spans="1:16" ht="15.75" hidden="1">
      <c r="B339" s="36" t="s">
        <v>73</v>
      </c>
      <c r="C339" s="37"/>
      <c r="D339" s="150"/>
      <c r="E339" s="150"/>
      <c r="F339" s="150"/>
      <c r="G339" s="150"/>
      <c r="H339" s="150"/>
      <c r="I339" s="150"/>
      <c r="J339" s="150"/>
      <c r="K339" s="150"/>
      <c r="L339" s="150"/>
      <c r="M339" s="156"/>
      <c r="N339" s="156"/>
      <c r="O339" s="37"/>
      <c r="P339" s="39"/>
    </row>
    <row r="340" spans="1:16" s="148" customFormat="1" ht="25.5" hidden="1">
      <c r="A340" s="200"/>
      <c r="B340" s="165"/>
      <c r="C340" s="151"/>
      <c r="D340" s="151" t="s">
        <v>74</v>
      </c>
      <c r="E340" s="151" t="s">
        <v>75</v>
      </c>
      <c r="F340" s="151" t="s">
        <v>76</v>
      </c>
      <c r="G340" s="151" t="s">
        <v>77</v>
      </c>
      <c r="H340" s="151" t="s">
        <v>78</v>
      </c>
      <c r="I340" s="151" t="s">
        <v>79</v>
      </c>
      <c r="J340" s="151" t="s">
        <v>80</v>
      </c>
      <c r="K340" s="151" t="s">
        <v>81</v>
      </c>
      <c r="L340" s="151" t="s">
        <v>82</v>
      </c>
      <c r="M340" s="151" t="s">
        <v>83</v>
      </c>
      <c r="N340" s="151" t="s">
        <v>84</v>
      </c>
      <c r="O340" s="155" t="s">
        <v>85</v>
      </c>
      <c r="P340" s="155" t="s">
        <v>86</v>
      </c>
    </row>
    <row r="341" spans="1:16" ht="25.5" hidden="1">
      <c r="B341" s="152" t="s">
        <v>87</v>
      </c>
      <c r="C341" s="69">
        <v>1000</v>
      </c>
      <c r="D341" s="40" t="s">
        <v>88</v>
      </c>
      <c r="E341" s="40">
        <v>1</v>
      </c>
      <c r="F341" s="40">
        <v>1.1399999999999999</v>
      </c>
      <c r="G341" s="40">
        <v>1.31</v>
      </c>
      <c r="H341" s="40">
        <v>0.36</v>
      </c>
      <c r="I341" s="40">
        <v>0.16</v>
      </c>
      <c r="J341" s="40">
        <v>1.4999999999999999E-2</v>
      </c>
      <c r="K341" s="40">
        <v>4.319654427645788</v>
      </c>
      <c r="L341" s="40">
        <v>4630</v>
      </c>
      <c r="M341" s="40" t="s">
        <v>89</v>
      </c>
      <c r="N341" s="40" t="s">
        <v>90</v>
      </c>
      <c r="O341" s="70" t="s">
        <v>91</v>
      </c>
      <c r="P341" s="70" t="s">
        <v>63</v>
      </c>
    </row>
    <row r="342" spans="1:16" ht="25.5" hidden="1">
      <c r="B342" s="151" t="s">
        <v>92</v>
      </c>
      <c r="C342" s="40">
        <v>3.4119999999999999</v>
      </c>
      <c r="D342" s="40" t="s">
        <v>93</v>
      </c>
      <c r="E342" s="40">
        <v>0.623</v>
      </c>
      <c r="F342" s="40">
        <v>1.1499999999999999</v>
      </c>
      <c r="G342" s="40">
        <v>1.67</v>
      </c>
      <c r="H342" s="40">
        <v>0.43</v>
      </c>
      <c r="I342" s="40">
        <v>0.19</v>
      </c>
      <c r="J342" s="40">
        <v>1.7999999999999999E-2</v>
      </c>
      <c r="K342" s="40">
        <v>10.655301012253597</v>
      </c>
      <c r="L342" s="40">
        <v>1877</v>
      </c>
      <c r="M342" s="40" t="s">
        <v>94</v>
      </c>
      <c r="N342" s="40" t="s">
        <v>95</v>
      </c>
      <c r="O342" s="72" t="s">
        <v>96</v>
      </c>
      <c r="P342" s="72" t="s">
        <v>64</v>
      </c>
    </row>
    <row r="343" spans="1:16" hidden="1">
      <c r="B343" s="151" t="s">
        <v>97</v>
      </c>
      <c r="C343" s="40">
        <v>1037</v>
      </c>
      <c r="D343" s="40" t="s">
        <v>98</v>
      </c>
      <c r="E343" s="40">
        <v>1</v>
      </c>
      <c r="F343" s="40">
        <v>1.1399999999999999</v>
      </c>
      <c r="G343" s="40">
        <v>1.22</v>
      </c>
      <c r="H343" s="40">
        <v>0.32</v>
      </c>
      <c r="I343" s="40">
        <v>0.14000000000000001</v>
      </c>
      <c r="J343" s="40">
        <v>1.4E-2</v>
      </c>
      <c r="K343" s="40">
        <v>4.2890842805061116</v>
      </c>
      <c r="L343" s="40">
        <v>4663</v>
      </c>
      <c r="M343" s="40" t="s">
        <v>99</v>
      </c>
      <c r="N343" s="40" t="s">
        <v>100</v>
      </c>
      <c r="O343" s="72" t="s">
        <v>101</v>
      </c>
      <c r="P343" s="166"/>
    </row>
    <row r="344" spans="1:16" ht="54" hidden="1" customHeight="1">
      <c r="B344" s="153" t="s">
        <v>102</v>
      </c>
      <c r="C344" s="186">
        <v>0.6</v>
      </c>
      <c r="D344" s="40"/>
      <c r="E344" s="40"/>
      <c r="F344" s="40"/>
      <c r="G344" s="40"/>
      <c r="H344" s="40"/>
      <c r="I344" s="40"/>
      <c r="J344" s="40"/>
      <c r="K344" s="40"/>
      <c r="L344" s="40"/>
      <c r="M344" s="40"/>
      <c r="N344" s="40"/>
      <c r="O344" s="72"/>
      <c r="P344" s="166"/>
    </row>
    <row r="345" spans="1:16" ht="38.25" hidden="1">
      <c r="B345" s="153" t="s">
        <v>103</v>
      </c>
      <c r="C345" s="185">
        <v>1.5</v>
      </c>
      <c r="D345" s="40" t="s">
        <v>104</v>
      </c>
      <c r="E345" s="40">
        <v>0.96099999999999997</v>
      </c>
      <c r="F345" s="40">
        <v>1.18</v>
      </c>
      <c r="G345" s="40">
        <v>1.54</v>
      </c>
      <c r="H345" s="40">
        <v>0.55000000000000004</v>
      </c>
      <c r="I345" s="40">
        <v>0.24</v>
      </c>
      <c r="J345" s="40">
        <v>4.7E-2</v>
      </c>
      <c r="K345" s="40">
        <v>5.2548607461902259</v>
      </c>
      <c r="L345" s="40">
        <v>3806</v>
      </c>
      <c r="M345" s="40"/>
      <c r="N345" s="40" t="s">
        <v>94</v>
      </c>
      <c r="O345" s="72" t="s">
        <v>105</v>
      </c>
      <c r="P345" s="166"/>
    </row>
    <row r="346" spans="1:16" ht="54.75" hidden="1" customHeight="1">
      <c r="B346" s="153" t="s">
        <v>106</v>
      </c>
      <c r="C346" s="186">
        <v>0.25</v>
      </c>
      <c r="D346" s="40" t="s">
        <v>107</v>
      </c>
      <c r="E346" s="40">
        <v>1</v>
      </c>
      <c r="F346" s="40">
        <v>1.24</v>
      </c>
      <c r="G346" s="40">
        <v>1.53</v>
      </c>
      <c r="H346" s="40">
        <v>0.52</v>
      </c>
      <c r="I346" s="40">
        <v>0.22</v>
      </c>
      <c r="J346" s="40">
        <v>2.1999999999999999E-2</v>
      </c>
      <c r="K346" s="40">
        <v>3.0674846625766872</v>
      </c>
      <c r="L346" s="40">
        <v>6520</v>
      </c>
      <c r="M346" s="40"/>
      <c r="N346" s="40" t="s">
        <v>108</v>
      </c>
      <c r="O346" s="72" t="s">
        <v>109</v>
      </c>
      <c r="P346" s="166"/>
    </row>
    <row r="347" spans="1:16" ht="57.75" hidden="1" customHeight="1">
      <c r="B347" s="153" t="s">
        <v>110</v>
      </c>
      <c r="C347" s="205">
        <v>1</v>
      </c>
      <c r="D347" s="40" t="s">
        <v>111</v>
      </c>
      <c r="E347" s="40">
        <v>0.91800000000000004</v>
      </c>
      <c r="F347" s="40">
        <v>1.02</v>
      </c>
      <c r="G347" s="40">
        <v>1.02</v>
      </c>
      <c r="H347" s="40">
        <v>0.37</v>
      </c>
      <c r="I347" s="40">
        <v>0.16</v>
      </c>
      <c r="J347" s="40">
        <v>1.6E-2</v>
      </c>
      <c r="K347" s="40">
        <v>7.0175438596491224</v>
      </c>
      <c r="L347" s="40">
        <v>2850</v>
      </c>
      <c r="M347" s="40"/>
      <c r="N347" s="40"/>
      <c r="O347" s="72" t="s">
        <v>112</v>
      </c>
      <c r="P347" s="40"/>
    </row>
    <row r="348" spans="1:16" ht="25.5" hidden="1">
      <c r="B348" s="167" t="s">
        <v>113</v>
      </c>
      <c r="C348" s="206" t="s">
        <v>114</v>
      </c>
      <c r="D348" s="40" t="s">
        <v>115</v>
      </c>
      <c r="E348" s="40">
        <v>0.19800000000000001</v>
      </c>
      <c r="F348" s="40">
        <v>1.1000000000000001</v>
      </c>
      <c r="G348" s="40">
        <v>1.1499999999999999</v>
      </c>
      <c r="H348" s="40">
        <v>0.56999999999999995</v>
      </c>
      <c r="I348" s="40">
        <v>0.25</v>
      </c>
      <c r="J348" s="40">
        <v>2.4E-2</v>
      </c>
      <c r="K348" s="40">
        <v>6.5338124795818358</v>
      </c>
      <c r="L348" s="40">
        <v>3061</v>
      </c>
      <c r="M348" s="40"/>
      <c r="N348" s="40"/>
      <c r="O348" s="71"/>
      <c r="P348" s="166"/>
    </row>
    <row r="349" spans="1:16" ht="25.5" hidden="1">
      <c r="B349" s="167" t="s">
        <v>116</v>
      </c>
      <c r="C349" s="206">
        <v>250</v>
      </c>
      <c r="D349" s="40" t="s">
        <v>117</v>
      </c>
      <c r="E349" s="40">
        <v>0.19800000000000001</v>
      </c>
      <c r="F349" s="40">
        <v>1.1000000000000001</v>
      </c>
      <c r="G349" s="40">
        <v>1.1499999999999999</v>
      </c>
      <c r="H349" s="40">
        <v>0.56999999999999995</v>
      </c>
      <c r="I349" s="40">
        <v>0.25</v>
      </c>
      <c r="J349" s="40">
        <v>2.4E-2</v>
      </c>
      <c r="K349" s="40">
        <v>6.5338124795818358</v>
      </c>
      <c r="L349" s="40">
        <v>3061</v>
      </c>
      <c r="M349" s="40"/>
      <c r="N349" s="40"/>
      <c r="O349" s="71"/>
      <c r="P349" s="166"/>
    </row>
    <row r="350" spans="1:16" ht="25.5" hidden="1">
      <c r="B350" s="153" t="s">
        <v>118</v>
      </c>
      <c r="C350" s="206">
        <v>100</v>
      </c>
      <c r="D350" s="40" t="s">
        <v>119</v>
      </c>
      <c r="E350" s="40">
        <v>0.48399999999999999</v>
      </c>
      <c r="F350" s="40">
        <v>1.1299999999999999</v>
      </c>
      <c r="G350" s="40">
        <v>1.24</v>
      </c>
      <c r="H350" s="40">
        <v>0.6</v>
      </c>
      <c r="I350" s="40">
        <v>0.26</v>
      </c>
      <c r="J350" s="40">
        <v>2.5999999999999999E-2</v>
      </c>
      <c r="K350" s="40">
        <v>6.8493150684931505</v>
      </c>
      <c r="L350" s="40">
        <v>2920</v>
      </c>
      <c r="M350" s="40"/>
      <c r="N350" s="40"/>
      <c r="O350" s="71"/>
      <c r="P350" s="166"/>
    </row>
    <row r="351" spans="1:16" hidden="1">
      <c r="B351" s="184" t="s">
        <v>120</v>
      </c>
      <c r="C351" s="187">
        <f>IF(C348="Y",D13*C349+G331*C350,D11*C349+G331*C350)</f>
        <v>0</v>
      </c>
      <c r="D351" s="40" t="s">
        <v>121</v>
      </c>
      <c r="E351" s="40">
        <v>0.63600000000000001</v>
      </c>
      <c r="F351" s="40">
        <v>1.1499999999999999</v>
      </c>
      <c r="G351" s="40">
        <v>1.45</v>
      </c>
      <c r="H351" s="40">
        <v>0.4</v>
      </c>
      <c r="I351" s="40">
        <v>0.17</v>
      </c>
      <c r="J351" s="40">
        <v>1.7000000000000001E-2</v>
      </c>
      <c r="K351" s="40">
        <v>6.8493150684931505</v>
      </c>
      <c r="L351" s="40">
        <v>2920</v>
      </c>
      <c r="M351" s="40"/>
      <c r="N351" s="40"/>
      <c r="O351" s="40"/>
      <c r="P351" s="40"/>
    </row>
    <row r="352" spans="1:16" ht="25.5" hidden="1">
      <c r="B352" s="184" t="s">
        <v>122</v>
      </c>
      <c r="C352" s="187">
        <f>J231*C344</f>
        <v>0</v>
      </c>
      <c r="D352" s="40" t="s">
        <v>123</v>
      </c>
      <c r="E352" s="40">
        <v>0.66</v>
      </c>
      <c r="F352" s="40">
        <v>1.1200000000000001</v>
      </c>
      <c r="G352" s="40">
        <v>1.32</v>
      </c>
      <c r="H352" s="40">
        <v>0.46</v>
      </c>
      <c r="I352" s="40">
        <v>0.2</v>
      </c>
      <c r="J352" s="40">
        <v>0.02</v>
      </c>
      <c r="K352" s="40">
        <v>8.291873963515755</v>
      </c>
      <c r="L352" s="40">
        <v>2412</v>
      </c>
      <c r="M352" s="40"/>
      <c r="N352" s="40"/>
      <c r="O352" s="40"/>
      <c r="P352" s="40"/>
    </row>
    <row r="353" spans="1:16" ht="38.25" hidden="1">
      <c r="B353" s="184" t="s">
        <v>124</v>
      </c>
      <c r="C353" s="187">
        <f>C354+C355</f>
        <v>0</v>
      </c>
      <c r="D353" s="40" t="s">
        <v>125</v>
      </c>
      <c r="E353" s="40">
        <v>0.96699999999999997</v>
      </c>
      <c r="F353" s="40">
        <v>1.1599999999999999</v>
      </c>
      <c r="G353" s="40">
        <v>1.39</v>
      </c>
      <c r="H353" s="40">
        <v>0.44</v>
      </c>
      <c r="I353" s="40">
        <v>0.19</v>
      </c>
      <c r="J353" s="40">
        <v>1.9E-2</v>
      </c>
      <c r="K353" s="40">
        <v>3.6744442403086532</v>
      </c>
      <c r="L353" s="40">
        <v>5443</v>
      </c>
      <c r="M353" s="40"/>
      <c r="N353" s="40"/>
      <c r="O353" s="40"/>
      <c r="P353" s="40"/>
    </row>
    <row r="354" spans="1:16" ht="55.5" hidden="1" customHeight="1">
      <c r="B354" s="188" t="s">
        <v>126</v>
      </c>
      <c r="C354" s="189">
        <f>IF(D21-(C345*D20)&lt;0,0,D21-(C345*D20))</f>
        <v>0</v>
      </c>
      <c r="D354" s="40" t="s">
        <v>127</v>
      </c>
      <c r="E354" s="40">
        <v>1</v>
      </c>
      <c r="F354" s="40">
        <v>1.1399999999999999</v>
      </c>
      <c r="G354" s="40">
        <v>1.34</v>
      </c>
      <c r="H354" s="40">
        <v>0.43</v>
      </c>
      <c r="I354" s="40">
        <v>0.19</v>
      </c>
      <c r="J354" s="40">
        <v>1.7999999999999999E-2</v>
      </c>
      <c r="K354" s="40">
        <v>4.9200492004920049</v>
      </c>
      <c r="L354" s="40">
        <v>4065</v>
      </c>
      <c r="M354" s="40"/>
      <c r="N354" s="40"/>
      <c r="O354" s="40"/>
      <c r="P354" s="40"/>
    </row>
    <row r="355" spans="1:16" ht="25.5" hidden="1">
      <c r="B355" s="188" t="s">
        <v>128</v>
      </c>
      <c r="C355" s="189">
        <f>C346*(C351-C354)</f>
        <v>0</v>
      </c>
      <c r="D355" s="40" t="s">
        <v>129</v>
      </c>
      <c r="E355" s="40">
        <v>1</v>
      </c>
      <c r="F355" s="40">
        <v>1.1200000000000001</v>
      </c>
      <c r="G355" s="40">
        <v>1.39</v>
      </c>
      <c r="H355" s="40">
        <v>0.46</v>
      </c>
      <c r="I355" s="40">
        <v>0.2</v>
      </c>
      <c r="J355" s="40">
        <v>1.9E-2</v>
      </c>
      <c r="K355" s="40">
        <v>5.4141851651326478</v>
      </c>
      <c r="L355" s="40">
        <v>3694</v>
      </c>
      <c r="M355" s="40"/>
      <c r="N355" s="40"/>
      <c r="O355" s="40"/>
      <c r="P355" s="40"/>
    </row>
    <row r="356" spans="1:16" hidden="1">
      <c r="D356" s="40" t="s">
        <v>130</v>
      </c>
      <c r="E356" s="40">
        <v>0.61799999999999999</v>
      </c>
      <c r="F356" s="40">
        <v>1.0900000000000001</v>
      </c>
      <c r="G356" s="40">
        <v>1.43</v>
      </c>
      <c r="H356" s="40">
        <v>0.44</v>
      </c>
      <c r="I356" s="40">
        <v>0.19</v>
      </c>
      <c r="J356" s="40">
        <v>1.9E-2</v>
      </c>
      <c r="K356" s="40">
        <v>6.8493150684931505</v>
      </c>
      <c r="L356" s="40">
        <v>2920</v>
      </c>
      <c r="M356" s="40"/>
      <c r="N356" s="40"/>
      <c r="O356" s="40"/>
      <c r="P356" s="40"/>
    </row>
    <row r="357" spans="1:16" hidden="1">
      <c r="D357" s="40" t="s">
        <v>131</v>
      </c>
      <c r="E357" s="40">
        <v>0.71699999999999997</v>
      </c>
      <c r="F357" s="40">
        <v>1.1299999999999999</v>
      </c>
      <c r="G357" s="40">
        <v>1.42</v>
      </c>
      <c r="H357" s="40">
        <v>0.43</v>
      </c>
      <c r="I357" s="40">
        <v>0.19</v>
      </c>
      <c r="J357" s="40">
        <v>1.7999999999999999E-2</v>
      </c>
      <c r="K357" s="40">
        <v>6.5252854812398047</v>
      </c>
      <c r="L357" s="40">
        <v>3065</v>
      </c>
      <c r="M357" s="40"/>
      <c r="N357" s="40"/>
      <c r="O357" s="40"/>
      <c r="P357" s="40"/>
    </row>
    <row r="358" spans="1:16" hidden="1">
      <c r="D358" s="40" t="s">
        <v>132</v>
      </c>
      <c r="E358" s="40">
        <v>0.1</v>
      </c>
      <c r="F358" s="40">
        <v>1</v>
      </c>
      <c r="G358" s="40">
        <v>1</v>
      </c>
      <c r="H358" s="40">
        <v>0</v>
      </c>
      <c r="I358" s="40">
        <v>0</v>
      </c>
      <c r="J358" s="40">
        <v>0</v>
      </c>
      <c r="K358" s="40">
        <v>7</v>
      </c>
      <c r="L358" s="40">
        <v>2920</v>
      </c>
      <c r="M358" s="40"/>
      <c r="N358" s="40"/>
      <c r="O358" s="40"/>
      <c r="P358" s="40"/>
    </row>
    <row r="359" spans="1:16" hidden="1">
      <c r="B359" s="168"/>
      <c r="C359" s="40"/>
      <c r="D359" s="40" t="s">
        <v>133</v>
      </c>
      <c r="E359" s="40">
        <v>1</v>
      </c>
      <c r="F359" s="40">
        <v>1.29</v>
      </c>
      <c r="G359" s="40">
        <v>1.29</v>
      </c>
      <c r="H359" s="40">
        <v>0</v>
      </c>
      <c r="I359" s="40">
        <v>0</v>
      </c>
      <c r="J359" s="40">
        <v>0</v>
      </c>
      <c r="K359" s="40">
        <v>4.3</v>
      </c>
      <c r="L359" s="40">
        <v>4663</v>
      </c>
      <c r="M359" s="40"/>
      <c r="N359" s="40"/>
      <c r="O359" s="40"/>
      <c r="P359" s="40"/>
    </row>
    <row r="360" spans="1:16" hidden="1">
      <c r="B360" s="168"/>
      <c r="C360" s="40"/>
      <c r="D360" s="40" t="s">
        <v>134</v>
      </c>
      <c r="E360" s="40">
        <v>1</v>
      </c>
      <c r="F360" s="40">
        <v>1.5</v>
      </c>
      <c r="G360" s="40">
        <v>1.5</v>
      </c>
      <c r="H360" s="40">
        <v>0</v>
      </c>
      <c r="I360" s="40">
        <v>0</v>
      </c>
      <c r="J360" s="40">
        <v>0</v>
      </c>
      <c r="K360" s="40">
        <v>4.3</v>
      </c>
      <c r="L360" s="40">
        <v>4663</v>
      </c>
      <c r="M360" s="40"/>
      <c r="N360" s="40"/>
      <c r="O360" s="40"/>
      <c r="P360" s="40"/>
    </row>
    <row r="361" spans="1:16" hidden="1">
      <c r="B361" s="1"/>
    </row>
    <row r="362" spans="1:16" ht="25.5" hidden="1">
      <c r="B362" s="1"/>
      <c r="D362" s="148" t="s">
        <v>135</v>
      </c>
      <c r="E362" s="1" t="s">
        <v>136</v>
      </c>
    </row>
    <row r="363" spans="1:16" ht="25.5" hidden="1">
      <c r="B363" s="1"/>
      <c r="D363" s="148" t="s">
        <v>137</v>
      </c>
      <c r="E363" s="1" t="s">
        <v>138</v>
      </c>
    </row>
    <row r="364" spans="1:16" ht="25.5" hidden="1">
      <c r="B364" s="1"/>
      <c r="D364" s="148" t="s">
        <v>139</v>
      </c>
      <c r="E364" s="1" t="s">
        <v>140</v>
      </c>
    </row>
    <row r="365" spans="1:16" hidden="1">
      <c r="B365" s="1"/>
      <c r="D365" s="53" t="s">
        <v>141</v>
      </c>
      <c r="E365" s="9" t="s">
        <v>142</v>
      </c>
    </row>
    <row r="367" spans="1:16">
      <c r="B367" s="157"/>
    </row>
    <row r="368" spans="1:16" s="144" customFormat="1">
      <c r="A368" s="201"/>
      <c r="B368" s="158"/>
      <c r="C368" s="161" t="s">
        <v>143</v>
      </c>
      <c r="D368" s="162" t="s">
        <v>144</v>
      </c>
      <c r="E368" s="163" t="s">
        <v>145</v>
      </c>
      <c r="F368" s="163" t="s">
        <v>146</v>
      </c>
      <c r="G368" s="160"/>
    </row>
    <row r="369" spans="1:7" s="144" customFormat="1">
      <c r="A369" s="201"/>
      <c r="B369" s="154"/>
      <c r="C369" s="144" t="s">
        <v>147</v>
      </c>
      <c r="D369" s="158"/>
      <c r="E369" s="159" t="s">
        <v>148</v>
      </c>
      <c r="F369" s="159" t="s">
        <v>149</v>
      </c>
      <c r="G369" s="160"/>
    </row>
    <row r="370" spans="1:7" s="144" customFormat="1">
      <c r="A370" s="201"/>
      <c r="B370" s="154"/>
      <c r="C370" s="144" t="s">
        <v>150</v>
      </c>
      <c r="E370" s="159" t="s">
        <v>148</v>
      </c>
      <c r="F370" s="159" t="s">
        <v>151</v>
      </c>
      <c r="G370" s="160"/>
    </row>
    <row r="371" spans="1:7" s="144" customFormat="1">
      <c r="A371" s="201"/>
      <c r="B371" s="154"/>
      <c r="C371" s="144" t="s">
        <v>152</v>
      </c>
      <c r="E371" s="159" t="s">
        <v>148</v>
      </c>
      <c r="F371" s="159" t="s">
        <v>153</v>
      </c>
      <c r="G371" s="160"/>
    </row>
    <row r="372" spans="1:7" s="144" customFormat="1">
      <c r="A372" s="201"/>
      <c r="B372" s="154"/>
      <c r="C372" s="144" t="s">
        <v>154</v>
      </c>
      <c r="D372" s="158"/>
      <c r="E372" s="159" t="s">
        <v>148</v>
      </c>
      <c r="F372" s="159" t="s">
        <v>155</v>
      </c>
      <c r="G372" s="160"/>
    </row>
    <row r="373" spans="1:7" s="144" customFormat="1" ht="25.5">
      <c r="A373" s="201"/>
      <c r="B373" s="154"/>
      <c r="C373" s="144" t="s">
        <v>156</v>
      </c>
      <c r="D373" s="158">
        <v>43396</v>
      </c>
      <c r="E373" s="159" t="s">
        <v>148</v>
      </c>
      <c r="F373" s="159" t="s">
        <v>157</v>
      </c>
      <c r="G373" s="160"/>
    </row>
    <row r="374" spans="1:7" s="144" customFormat="1" ht="25.5">
      <c r="A374" s="201"/>
      <c r="B374" s="154"/>
      <c r="C374" s="144" t="s">
        <v>158</v>
      </c>
      <c r="D374" s="158">
        <v>43455</v>
      </c>
      <c r="E374" s="159" t="s">
        <v>148</v>
      </c>
      <c r="F374" s="159" t="s">
        <v>159</v>
      </c>
      <c r="G374" s="160"/>
    </row>
    <row r="375" spans="1:7" s="144" customFormat="1" ht="38.25">
      <c r="A375" s="201"/>
      <c r="B375" s="154"/>
      <c r="C375" s="144" t="s">
        <v>160</v>
      </c>
      <c r="D375" s="171">
        <v>43508</v>
      </c>
      <c r="E375" s="160" t="s">
        <v>148</v>
      </c>
      <c r="F375" s="160" t="s">
        <v>161</v>
      </c>
      <c r="G375" s="160"/>
    </row>
    <row r="376" spans="1:7" s="144" customFormat="1" ht="25.5">
      <c r="A376" s="201"/>
      <c r="B376" s="154"/>
      <c r="C376" s="144" t="s">
        <v>162</v>
      </c>
      <c r="D376" s="171">
        <v>43641</v>
      </c>
      <c r="E376" s="159" t="s">
        <v>148</v>
      </c>
      <c r="F376" s="159" t="s">
        <v>163</v>
      </c>
      <c r="G376" s="160"/>
    </row>
    <row r="377" spans="1:7" s="144" customFormat="1" ht="51">
      <c r="A377" s="201"/>
      <c r="B377" s="154"/>
      <c r="C377" s="144" t="s">
        <v>164</v>
      </c>
      <c r="D377" s="171">
        <v>43664</v>
      </c>
      <c r="E377" s="159" t="s">
        <v>148</v>
      </c>
      <c r="F377" s="159" t="s">
        <v>165</v>
      </c>
      <c r="G377" s="160"/>
    </row>
    <row r="378" spans="1:7" s="144" customFormat="1">
      <c r="A378" s="201"/>
      <c r="B378" s="154"/>
      <c r="C378" s="144" t="s">
        <v>249</v>
      </c>
      <c r="D378" s="171">
        <v>44202</v>
      </c>
      <c r="E378" s="159" t="s">
        <v>148</v>
      </c>
      <c r="F378" s="159" t="s">
        <v>248</v>
      </c>
      <c r="G378" s="160"/>
    </row>
    <row r="379" spans="1:7" s="144" customFormat="1">
      <c r="A379" s="201"/>
      <c r="B379" s="154"/>
      <c r="C379" s="144" t="s">
        <v>251</v>
      </c>
      <c r="D379" s="171">
        <v>44922</v>
      </c>
      <c r="E379" s="159" t="s">
        <v>148</v>
      </c>
      <c r="F379" s="159" t="s">
        <v>252</v>
      </c>
      <c r="G379" s="160"/>
    </row>
    <row r="380" spans="1:7" s="144" customFormat="1">
      <c r="A380" s="201"/>
      <c r="B380" s="154"/>
      <c r="C380" s="144" t="s">
        <v>256</v>
      </c>
      <c r="D380" s="171">
        <v>45635</v>
      </c>
      <c r="E380" s="159" t="s">
        <v>254</v>
      </c>
      <c r="F380" s="159" t="s">
        <v>255</v>
      </c>
      <c r="G380" s="160"/>
    </row>
    <row r="381" spans="1:7" s="144" customFormat="1">
      <c r="A381" s="201"/>
      <c r="B381" s="154"/>
      <c r="E381" s="160"/>
      <c r="F381" s="160"/>
      <c r="G381" s="160"/>
    </row>
  </sheetData>
  <sheetProtection algorithmName="SHA-512" hashValue="HKi0Z7nTn1OgjcbbtUMq9tbflDVQuhnPpWhaNZpWujMx4MVTrBNO0DUIu/bI0pnSaM8Hov0s1cLicZnG3050Eg==" saltValue="/MGPtp9As0nf4+Y24AQPaA==" spinCount="100000" sheet="1" formatRows="0" selectLockedCells="1"/>
  <mergeCells count="128">
    <mergeCell ref="D304:E304"/>
    <mergeCell ref="D305:E305"/>
    <mergeCell ref="D306:E306"/>
    <mergeCell ref="D307:E307"/>
    <mergeCell ref="D299:E299"/>
    <mergeCell ref="D300:E300"/>
    <mergeCell ref="D301:E301"/>
    <mergeCell ref="D302:E302"/>
    <mergeCell ref="D303:E303"/>
    <mergeCell ref="D295:E295"/>
    <mergeCell ref="D296:E296"/>
    <mergeCell ref="D297:E297"/>
    <mergeCell ref="D298:E298"/>
    <mergeCell ref="D289:E289"/>
    <mergeCell ref="D290:E290"/>
    <mergeCell ref="D291:E291"/>
    <mergeCell ref="D292:E292"/>
    <mergeCell ref="D293:E293"/>
    <mergeCell ref="D285:E285"/>
    <mergeCell ref="D286:E286"/>
    <mergeCell ref="D288:E288"/>
    <mergeCell ref="D278:E278"/>
    <mergeCell ref="D279:E279"/>
    <mergeCell ref="D280:E280"/>
    <mergeCell ref="D281:E281"/>
    <mergeCell ref="D282:E282"/>
    <mergeCell ref="D294:E294"/>
    <mergeCell ref="D276:E276"/>
    <mergeCell ref="D277:E277"/>
    <mergeCell ref="D268:E268"/>
    <mergeCell ref="D269:E269"/>
    <mergeCell ref="D270:E270"/>
    <mergeCell ref="D271:E271"/>
    <mergeCell ref="D272:E272"/>
    <mergeCell ref="D283:E283"/>
    <mergeCell ref="D284:E284"/>
    <mergeCell ref="D244:E244"/>
    <mergeCell ref="D263:E263"/>
    <mergeCell ref="D264:E264"/>
    <mergeCell ref="D265:E265"/>
    <mergeCell ref="D266:E266"/>
    <mergeCell ref="D267:E267"/>
    <mergeCell ref="D258:E258"/>
    <mergeCell ref="D259:E259"/>
    <mergeCell ref="D260:E260"/>
    <mergeCell ref="D261:E261"/>
    <mergeCell ref="D262:E262"/>
    <mergeCell ref="B20:C20"/>
    <mergeCell ref="D321:E321"/>
    <mergeCell ref="D322:E322"/>
    <mergeCell ref="D238:E238"/>
    <mergeCell ref="D319:E319"/>
    <mergeCell ref="B335:J335"/>
    <mergeCell ref="D328:E328"/>
    <mergeCell ref="D329:E329"/>
    <mergeCell ref="D330:E330"/>
    <mergeCell ref="D239:E239"/>
    <mergeCell ref="D323:E323"/>
    <mergeCell ref="D324:E324"/>
    <mergeCell ref="D325:E325"/>
    <mergeCell ref="D327:E327"/>
    <mergeCell ref="D326:E326"/>
    <mergeCell ref="D320:E320"/>
    <mergeCell ref="D315:E315"/>
    <mergeCell ref="D316:E316"/>
    <mergeCell ref="D317:E317"/>
    <mergeCell ref="D318:E318"/>
    <mergeCell ref="D240:E240"/>
    <mergeCell ref="D241:E241"/>
    <mergeCell ref="D242:E242"/>
    <mergeCell ref="D243:E243"/>
    <mergeCell ref="D237:E237"/>
    <mergeCell ref="F12:I12"/>
    <mergeCell ref="F13:I13"/>
    <mergeCell ref="F16:I16"/>
    <mergeCell ref="B21:C21"/>
    <mergeCell ref="F17:I17"/>
    <mergeCell ref="F18:I18"/>
    <mergeCell ref="F19:G19"/>
    <mergeCell ref="C4:E4"/>
    <mergeCell ref="B16:C16"/>
    <mergeCell ref="B13:C13"/>
    <mergeCell ref="B7:C7"/>
    <mergeCell ref="F10:I10"/>
    <mergeCell ref="B11:C11"/>
    <mergeCell ref="F11:I11"/>
    <mergeCell ref="D236:E236"/>
    <mergeCell ref="B12:C12"/>
    <mergeCell ref="B24:J24"/>
    <mergeCell ref="B25:J25"/>
    <mergeCell ref="B26:J26"/>
    <mergeCell ref="B27:J27"/>
    <mergeCell ref="B17:C17"/>
    <mergeCell ref="B18:C18"/>
    <mergeCell ref="B19:C19"/>
    <mergeCell ref="F2:G2"/>
    <mergeCell ref="H2:J2"/>
    <mergeCell ref="C3:E3"/>
    <mergeCell ref="F3:G3"/>
    <mergeCell ref="H3:J3"/>
    <mergeCell ref="C2:E2"/>
    <mergeCell ref="F4:G4"/>
    <mergeCell ref="H4:J4"/>
    <mergeCell ref="C5:E5"/>
    <mergeCell ref="D310:E310"/>
    <mergeCell ref="D311:E311"/>
    <mergeCell ref="D312:E312"/>
    <mergeCell ref="D313:E313"/>
    <mergeCell ref="D314:E314"/>
    <mergeCell ref="D245:E245"/>
    <mergeCell ref="D246:E246"/>
    <mergeCell ref="D287:E287"/>
    <mergeCell ref="D308:E308"/>
    <mergeCell ref="D309:E309"/>
    <mergeCell ref="D247:E247"/>
    <mergeCell ref="D248:E248"/>
    <mergeCell ref="D249:E249"/>
    <mergeCell ref="D250:E250"/>
    <mergeCell ref="D251:E251"/>
    <mergeCell ref="D252:E252"/>
    <mergeCell ref="D253:E253"/>
    <mergeCell ref="D254:E254"/>
    <mergeCell ref="D255:E255"/>
    <mergeCell ref="D256:E256"/>
    <mergeCell ref="D257:E257"/>
    <mergeCell ref="D273:E273"/>
    <mergeCell ref="D274:E274"/>
    <mergeCell ref="D275:E275"/>
  </mergeCells>
  <dataValidations count="5">
    <dataValidation type="list" allowBlank="1" showInputMessage="1" showErrorMessage="1" sqref="J36:J130" xr:uid="{00000000-0002-0000-0000-000000000000}">
      <formula1>$P$341:$P$342</formula1>
    </dataValidation>
    <dataValidation type="list" allowBlank="1" showInputMessage="1" showErrorMessage="1" sqref="C4:E4" xr:uid="{00000000-0002-0000-0000-000001000000}">
      <formula1>$N$341:$N$347</formula1>
    </dataValidation>
    <dataValidation type="list" allowBlank="1" showInputMessage="1" showErrorMessage="1" sqref="H4:J4" xr:uid="{00000000-0002-0000-0000-000002000000}">
      <formula1>$M$341:$M$345</formula1>
    </dataValidation>
    <dataValidation type="list" allowBlank="1" showInputMessage="1" showErrorMessage="1" sqref="C5:E5" xr:uid="{00000000-0002-0000-0000-000003000000}">
      <formula1>$D$341:$D$361</formula1>
    </dataValidation>
    <dataValidation type="list" allowBlank="1" showInputMessage="1" showErrorMessage="1" sqref="G36:G130 G136:G230" xr:uid="{00000000-0002-0000-0000-000004000000}">
      <formula1>$O$341:$O$348</formula1>
    </dataValidation>
  </dataValidations>
  <pageMargins left="0.25" right="0.38" top="0.59" bottom="0.17" header="0.27" footer="0.31"/>
  <pageSetup scale="85" orientation="landscape" cellComments="asDisplayed" r:id="rId1"/>
  <headerFooter alignWithMargins="0">
    <oddHeader>&amp;L&amp;G&amp;C&amp;"-,Bold"&amp;18&amp;KD91F26Custom Rebate - Lighting</oddHeader>
    <oddFooter>&amp;R&amp;8&amp;F</oddFooter>
  </headerFooter>
  <rowBreaks count="4" manualBreakCount="4">
    <brk id="31" max="16383" man="1"/>
    <brk id="131" max="16383" man="1"/>
    <brk id="231" max="16383" man="1"/>
    <brk id="331"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6"/>
  <sheetViews>
    <sheetView workbookViewId="0">
      <selection activeCell="B4" sqref="B4:B15"/>
    </sheetView>
  </sheetViews>
  <sheetFormatPr defaultRowHeight="12.75"/>
  <cols>
    <col min="1" max="1" width="19.42578125" bestFit="1" customWidth="1"/>
    <col min="2" max="2" width="18.42578125" bestFit="1" customWidth="1"/>
  </cols>
  <sheetData>
    <row r="3" spans="1:2">
      <c r="A3" s="182" t="s">
        <v>166</v>
      </c>
      <c r="B3" t="s">
        <v>167</v>
      </c>
    </row>
    <row r="4" spans="1:2">
      <c r="A4" s="183" t="s">
        <v>168</v>
      </c>
      <c r="B4">
        <v>1080</v>
      </c>
    </row>
    <row r="5" spans="1:2">
      <c r="A5" s="183" t="s">
        <v>169</v>
      </c>
      <c r="B5">
        <v>188</v>
      </c>
    </row>
    <row r="6" spans="1:2">
      <c r="A6" s="183" t="s">
        <v>170</v>
      </c>
      <c r="B6">
        <v>215</v>
      </c>
    </row>
    <row r="7" spans="1:2">
      <c r="A7" s="183" t="s">
        <v>171</v>
      </c>
      <c r="B7">
        <v>59</v>
      </c>
    </row>
    <row r="8" spans="1:2">
      <c r="A8" s="183" t="s">
        <v>172</v>
      </c>
      <c r="B8">
        <v>295</v>
      </c>
    </row>
    <row r="9" spans="1:2">
      <c r="A9" s="183" t="s">
        <v>173</v>
      </c>
      <c r="B9">
        <v>295</v>
      </c>
    </row>
    <row r="10" spans="1:2">
      <c r="A10" s="183" t="s">
        <v>174</v>
      </c>
      <c r="B10">
        <v>31</v>
      </c>
    </row>
    <row r="11" spans="1:2">
      <c r="A11" s="183" t="s">
        <v>175</v>
      </c>
      <c r="B11">
        <v>59</v>
      </c>
    </row>
    <row r="12" spans="1:2">
      <c r="A12" s="183" t="s">
        <v>176</v>
      </c>
      <c r="B12">
        <v>89</v>
      </c>
    </row>
    <row r="13" spans="1:2">
      <c r="A13" s="183" t="s">
        <v>177</v>
      </c>
      <c r="B13">
        <v>400</v>
      </c>
    </row>
    <row r="14" spans="1:2">
      <c r="A14" s="183" t="s">
        <v>178</v>
      </c>
      <c r="B14">
        <v>59</v>
      </c>
    </row>
    <row r="15" spans="1:2">
      <c r="A15" s="183" t="s">
        <v>179</v>
      </c>
      <c r="B15">
        <v>112</v>
      </c>
    </row>
    <row r="16" spans="1:2">
      <c r="A16" s="183" t="s">
        <v>180</v>
      </c>
      <c r="B16">
        <v>293.91011235955057</v>
      </c>
    </row>
  </sheetData>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22"/>
  <sheetViews>
    <sheetView workbookViewId="0">
      <selection activeCell="C30" sqref="C30"/>
    </sheetView>
  </sheetViews>
  <sheetFormatPr defaultRowHeight="15"/>
  <cols>
    <col min="1" max="2" width="19" style="173" bestFit="1" customWidth="1"/>
    <col min="3" max="3" width="15.28515625" style="174" bestFit="1" customWidth="1"/>
    <col min="4" max="4" width="15.28515625" style="175" bestFit="1" customWidth="1"/>
    <col min="5" max="5" width="15.28515625" style="176" bestFit="1" customWidth="1"/>
    <col min="6" max="6" width="15.28515625" style="175" bestFit="1" customWidth="1"/>
    <col min="7" max="9" width="15.28515625" style="177" bestFit="1" customWidth="1"/>
    <col min="10" max="10" width="15.28515625" style="178" bestFit="1" customWidth="1"/>
    <col min="11" max="16384" width="9.140625" style="172"/>
  </cols>
  <sheetData>
    <row r="3" spans="1:10">
      <c r="A3" s="173" t="s">
        <v>181</v>
      </c>
      <c r="B3" s="173" t="s">
        <v>182</v>
      </c>
      <c r="D3" s="175" t="s">
        <v>183</v>
      </c>
      <c r="E3" s="176" t="s">
        <v>184</v>
      </c>
      <c r="F3" s="175" t="s">
        <v>185</v>
      </c>
      <c r="G3" s="177" t="s">
        <v>186</v>
      </c>
    </row>
    <row r="5" spans="1:10">
      <c r="A5" s="173" t="s">
        <v>187</v>
      </c>
      <c r="B5" s="173" t="s">
        <v>188</v>
      </c>
      <c r="C5" s="174" t="s">
        <v>189</v>
      </c>
      <c r="D5" s="179">
        <v>0</v>
      </c>
      <c r="E5" s="176" t="s">
        <v>190</v>
      </c>
      <c r="F5" s="175" t="s">
        <v>191</v>
      </c>
    </row>
    <row r="7" spans="1:10" ht="25.5" customHeight="1">
      <c r="A7" s="180" t="s">
        <v>192</v>
      </c>
      <c r="B7" s="180" t="s">
        <v>193</v>
      </c>
      <c r="C7" s="180" t="s">
        <v>194</v>
      </c>
      <c r="D7" s="180" t="s">
        <v>195</v>
      </c>
      <c r="E7" s="180" t="s">
        <v>196</v>
      </c>
      <c r="F7" s="180" t="s">
        <v>197</v>
      </c>
      <c r="G7" s="181" t="s">
        <v>198</v>
      </c>
      <c r="H7" s="181" t="s">
        <v>199</v>
      </c>
      <c r="I7" s="181" t="s">
        <v>43</v>
      </c>
      <c r="J7" s="181" t="s">
        <v>200</v>
      </c>
    </row>
    <row r="9" spans="1:10">
      <c r="A9" s="173">
        <v>43605.609027777777</v>
      </c>
      <c r="B9" s="173">
        <v>43636.477083333331</v>
      </c>
      <c r="C9" s="174">
        <v>43647</v>
      </c>
      <c r="D9" s="175">
        <v>3350</v>
      </c>
      <c r="E9" s="176">
        <v>0.83199999999999996</v>
      </c>
      <c r="F9" s="175">
        <v>2074000</v>
      </c>
      <c r="G9" s="177">
        <v>116555.43</v>
      </c>
      <c r="H9" s="177">
        <v>8158.89</v>
      </c>
      <c r="I9" s="177">
        <v>124714.32</v>
      </c>
      <c r="J9" s="178">
        <v>6.0100000000000001E-2</v>
      </c>
    </row>
    <row r="10" spans="1:10">
      <c r="A10" s="173">
        <v>43575.552777777775</v>
      </c>
      <c r="B10" s="173">
        <v>43605.609027777777</v>
      </c>
      <c r="C10" s="174">
        <v>43617</v>
      </c>
      <c r="D10" s="175">
        <v>3099</v>
      </c>
      <c r="E10" s="176">
        <v>0.86899999999999999</v>
      </c>
      <c r="F10" s="175">
        <v>1939000</v>
      </c>
      <c r="G10" s="177">
        <v>113814.36</v>
      </c>
      <c r="H10" s="177">
        <v>7967.02</v>
      </c>
      <c r="I10" s="177">
        <v>121781.38</v>
      </c>
      <c r="J10" s="178">
        <v>6.2799999999999995E-2</v>
      </c>
    </row>
    <row r="11" spans="1:10">
      <c r="A11" s="173">
        <v>43544.430555555555</v>
      </c>
      <c r="B11" s="173">
        <v>43575.552777777775</v>
      </c>
      <c r="C11" s="174">
        <v>43586</v>
      </c>
      <c r="D11" s="175">
        <v>3238</v>
      </c>
      <c r="E11" s="176">
        <v>0.86</v>
      </c>
      <c r="F11" s="175">
        <v>2072000</v>
      </c>
      <c r="G11" s="177">
        <v>110259.79</v>
      </c>
      <c r="H11" s="177">
        <v>7718.19</v>
      </c>
      <c r="I11" s="177">
        <v>117977.98</v>
      </c>
      <c r="J11" s="178">
        <v>5.6899999999999999E-2</v>
      </c>
    </row>
    <row r="12" spans="1:10">
      <c r="A12" s="173">
        <v>43516.53125</v>
      </c>
      <c r="B12" s="173">
        <v>43544.430555555555</v>
      </c>
      <c r="C12" s="174">
        <v>43556</v>
      </c>
      <c r="D12" s="175">
        <v>3577</v>
      </c>
      <c r="E12" s="176">
        <v>0.88200000000000001</v>
      </c>
      <c r="F12" s="175">
        <v>2119000</v>
      </c>
      <c r="G12" s="177">
        <v>109072.1</v>
      </c>
      <c r="H12" s="177">
        <v>7635.06</v>
      </c>
      <c r="I12" s="177">
        <v>116707.16</v>
      </c>
      <c r="J12" s="178">
        <v>5.5100000000000003E-2</v>
      </c>
    </row>
    <row r="13" spans="1:10">
      <c r="A13" s="173">
        <v>43485.540972222225</v>
      </c>
      <c r="B13" s="173">
        <v>43516.53125</v>
      </c>
      <c r="C13" s="174">
        <v>43525</v>
      </c>
      <c r="D13" s="175">
        <v>3653</v>
      </c>
      <c r="E13" s="176">
        <v>0.88600000000000001</v>
      </c>
      <c r="F13" s="175">
        <v>2408000</v>
      </c>
      <c r="G13" s="177">
        <v>145850.89000000001</v>
      </c>
      <c r="H13" s="177">
        <v>10209.57</v>
      </c>
      <c r="I13" s="177">
        <v>156060.46</v>
      </c>
      <c r="J13" s="178">
        <v>6.4799999999999996E-2</v>
      </c>
    </row>
    <row r="14" spans="1:10">
      <c r="A14" s="173">
        <v>43454.427083333336</v>
      </c>
      <c r="B14" s="173">
        <v>43485.540972222225</v>
      </c>
      <c r="C14" s="174">
        <v>43497</v>
      </c>
      <c r="D14" s="175">
        <v>3525</v>
      </c>
      <c r="E14" s="176">
        <v>0.877</v>
      </c>
      <c r="F14" s="175">
        <v>2299000</v>
      </c>
      <c r="G14" s="177">
        <v>129818.19</v>
      </c>
      <c r="H14" s="177">
        <v>9087.2900000000009</v>
      </c>
      <c r="I14" s="177">
        <v>138905.48000000001</v>
      </c>
      <c r="J14" s="178">
        <v>6.0400000000000002E-2</v>
      </c>
    </row>
    <row r="15" spans="1:10">
      <c r="A15" s="173">
        <v>43424</v>
      </c>
      <c r="B15" s="173">
        <v>43454.427083333336</v>
      </c>
      <c r="C15" s="174">
        <v>43466</v>
      </c>
      <c r="D15" s="175">
        <v>3603</v>
      </c>
      <c r="E15" s="176">
        <v>0.88200000000000001</v>
      </c>
      <c r="F15" s="175">
        <v>2288000</v>
      </c>
      <c r="G15" s="177">
        <v>127702.48</v>
      </c>
      <c r="H15" s="177">
        <v>8939.18</v>
      </c>
      <c r="I15" s="177">
        <v>136641.66</v>
      </c>
      <c r="J15" s="178">
        <v>5.9700000000000003E-2</v>
      </c>
    </row>
    <row r="16" spans="1:10">
      <c r="A16" s="173">
        <v>43393</v>
      </c>
      <c r="B16" s="173">
        <v>43424</v>
      </c>
      <c r="C16" s="174">
        <v>43435</v>
      </c>
      <c r="D16" s="175">
        <v>3468</v>
      </c>
      <c r="E16" s="176">
        <v>0.86599999999999999</v>
      </c>
      <c r="F16" s="175">
        <v>2235000</v>
      </c>
      <c r="G16" s="177">
        <v>133741.16</v>
      </c>
      <c r="H16" s="177">
        <v>9361.89</v>
      </c>
      <c r="I16" s="177">
        <v>143103.04999999999</v>
      </c>
      <c r="J16" s="178">
        <v>6.4000000000000001E-2</v>
      </c>
    </row>
    <row r="17" spans="1:10">
      <c r="A17" s="173">
        <v>43363</v>
      </c>
      <c r="B17" s="173">
        <v>43393</v>
      </c>
      <c r="C17" s="174">
        <v>43405</v>
      </c>
      <c r="D17" s="175">
        <v>3553</v>
      </c>
      <c r="E17" s="176">
        <v>0.79900000000000004</v>
      </c>
      <c r="F17" s="175">
        <v>2043000</v>
      </c>
      <c r="G17" s="177">
        <v>117022.44</v>
      </c>
      <c r="H17" s="177">
        <v>8191.58</v>
      </c>
      <c r="I17" s="177">
        <v>125214.02</v>
      </c>
      <c r="J17" s="178">
        <v>6.13E-2</v>
      </c>
    </row>
    <row r="18" spans="1:10">
      <c r="A18" s="173">
        <v>43332</v>
      </c>
      <c r="B18" s="173">
        <v>43363</v>
      </c>
      <c r="C18" s="174">
        <v>43374</v>
      </c>
      <c r="D18" s="175">
        <v>3583</v>
      </c>
      <c r="E18" s="176">
        <v>0.85199999999999998</v>
      </c>
      <c r="F18" s="175">
        <v>2272000</v>
      </c>
      <c r="G18" s="177">
        <v>134611.07</v>
      </c>
      <c r="H18" s="177">
        <v>9422.7800000000007</v>
      </c>
      <c r="I18" s="177">
        <v>144033.85</v>
      </c>
      <c r="J18" s="178">
        <v>6.3399999999999998E-2</v>
      </c>
    </row>
    <row r="19" spans="1:10">
      <c r="A19" s="173">
        <v>43301.658333333333</v>
      </c>
      <c r="B19" s="173">
        <v>43332</v>
      </c>
      <c r="C19" s="174">
        <v>43344</v>
      </c>
      <c r="D19" s="175">
        <v>3546</v>
      </c>
      <c r="E19" s="176">
        <v>0.85899999999999999</v>
      </c>
      <c r="F19" s="175">
        <v>2267000</v>
      </c>
      <c r="G19" s="177">
        <v>135805.19</v>
      </c>
      <c r="H19" s="177">
        <v>9506.3799999999992</v>
      </c>
      <c r="I19" s="177">
        <v>145311.57</v>
      </c>
      <c r="J19" s="178">
        <v>6.4100000000000004E-2</v>
      </c>
    </row>
    <row r="20" spans="1:10">
      <c r="A20" s="173">
        <v>43271.515277777777</v>
      </c>
      <c r="B20" s="173">
        <v>43301.658333333333</v>
      </c>
      <c r="C20" s="174">
        <v>43313</v>
      </c>
      <c r="D20" s="175">
        <v>3671</v>
      </c>
      <c r="E20" s="176">
        <v>0.85099999999999998</v>
      </c>
      <c r="F20" s="175">
        <v>2249000</v>
      </c>
      <c r="G20" s="177">
        <v>131576.76999999999</v>
      </c>
      <c r="H20" s="177">
        <v>9210.3799999999992</v>
      </c>
      <c r="I20" s="177">
        <v>140787.15</v>
      </c>
      <c r="J20" s="178">
        <v>6.2600000000000003E-2</v>
      </c>
    </row>
    <row r="22" spans="1:10">
      <c r="A22" s="173" t="s">
        <v>201</v>
      </c>
      <c r="B22" s="173" t="s">
        <v>201</v>
      </c>
      <c r="C22" s="174" t="s">
        <v>201</v>
      </c>
      <c r="D22" s="175">
        <v>3671</v>
      </c>
      <c r="E22" s="176">
        <v>0.81699999999999995</v>
      </c>
      <c r="F22" s="175">
        <v>26265000</v>
      </c>
      <c r="G22" s="177">
        <v>1505829.87</v>
      </c>
      <c r="H22" s="177">
        <v>105408.21</v>
      </c>
      <c r="I22" s="177">
        <v>1611238.08</v>
      </c>
      <c r="J22" s="194">
        <v>6.0999999999999999E-2</v>
      </c>
    </row>
  </sheetData>
  <pageMargins left="0.75" right="0.75" top="1" bottom="1" header="0.5" footer="0.5"/>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EFFC9"/>
  </sheetPr>
  <dimension ref="A1:Z146"/>
  <sheetViews>
    <sheetView topLeftCell="A109" zoomScale="80" zoomScaleNormal="80" zoomScalePageLayoutView="110" workbookViewId="0">
      <selection activeCell="J123" sqref="J123:J125"/>
    </sheetView>
  </sheetViews>
  <sheetFormatPr defaultRowHeight="12.75"/>
  <cols>
    <col min="1" max="1" width="2.140625" style="4" customWidth="1"/>
    <col min="2" max="2" width="18.140625" style="14" customWidth="1"/>
    <col min="3" max="3" width="38.7109375" style="1" customWidth="1"/>
    <col min="4" max="4" width="17" style="1" customWidth="1"/>
    <col min="5" max="5" width="11.140625" style="9" bestFit="1" customWidth="1"/>
    <col min="6" max="6" width="14" style="9" customWidth="1"/>
    <col min="7" max="7" width="15" style="9" customWidth="1"/>
    <col min="8" max="8" width="16.140625" style="1" customWidth="1"/>
    <col min="9" max="9" width="14.42578125" style="1" customWidth="1"/>
    <col min="10" max="10" width="12" style="1" customWidth="1"/>
    <col min="11" max="11" width="13.42578125" style="1" customWidth="1"/>
    <col min="12" max="12" width="11.5703125" style="1" customWidth="1"/>
    <col min="13" max="13" width="9.140625" style="1" customWidth="1"/>
    <col min="14" max="14" width="19" style="1" customWidth="1"/>
    <col min="15" max="16" width="9.140625" style="1" customWidth="1"/>
    <col min="17" max="17" width="21.28515625" style="1" customWidth="1"/>
    <col min="18" max="18" width="25.42578125" style="1" customWidth="1"/>
    <col min="19" max="19" width="6.5703125" style="1" bestFit="1" customWidth="1"/>
    <col min="20" max="21" width="7.7109375" style="1" bestFit="1" customWidth="1"/>
    <col min="22" max="22" width="10" style="1" bestFit="1" customWidth="1"/>
    <col min="23" max="24" width="10.140625" style="1" bestFit="1" customWidth="1"/>
    <col min="25" max="16384" width="9.140625" style="1"/>
  </cols>
  <sheetData>
    <row r="1" spans="1:11" ht="22.5" customHeight="1">
      <c r="A1" s="15"/>
      <c r="B1" s="35" t="s">
        <v>0</v>
      </c>
      <c r="C1" s="21"/>
      <c r="D1" s="21"/>
      <c r="E1" s="21"/>
      <c r="F1" s="21"/>
      <c r="G1" s="21"/>
      <c r="H1" s="21"/>
      <c r="I1" s="21"/>
    </row>
    <row r="2" spans="1:11" ht="26.25" customHeight="1">
      <c r="B2" s="202" t="s">
        <v>1</v>
      </c>
      <c r="C2" s="209"/>
      <c r="D2" s="209"/>
      <c r="E2" s="209"/>
      <c r="F2" s="208" t="s">
        <v>2</v>
      </c>
      <c r="G2" s="208"/>
      <c r="H2" s="209"/>
      <c r="I2" s="209"/>
      <c r="J2" s="209"/>
      <c r="K2" s="79"/>
    </row>
    <row r="3" spans="1:11" ht="26.25" customHeight="1">
      <c r="B3" s="202" t="s">
        <v>3</v>
      </c>
      <c r="C3" s="209"/>
      <c r="D3" s="209"/>
      <c r="E3" s="209"/>
      <c r="F3" s="208" t="s">
        <v>4</v>
      </c>
      <c r="G3" s="208"/>
      <c r="H3" s="209"/>
      <c r="I3" s="209"/>
      <c r="J3" s="209"/>
      <c r="K3" s="79"/>
    </row>
    <row r="4" spans="1:11" ht="26.25" customHeight="1">
      <c r="B4" s="202" t="s">
        <v>5</v>
      </c>
      <c r="C4" s="209"/>
      <c r="D4" s="209"/>
      <c r="E4" s="209"/>
      <c r="F4" s="208" t="s">
        <v>6</v>
      </c>
      <c r="G4" s="208"/>
      <c r="H4" s="209"/>
      <c r="I4" s="209"/>
      <c r="J4" s="209"/>
      <c r="K4" s="78"/>
    </row>
    <row r="5" spans="1:11" ht="43.5" customHeight="1">
      <c r="B5" s="202" t="s">
        <v>7</v>
      </c>
      <c r="C5" s="209"/>
      <c r="D5" s="209"/>
      <c r="E5" s="209"/>
      <c r="F5" s="1"/>
      <c r="G5" s="89" t="s">
        <v>8</v>
      </c>
      <c r="H5" s="122"/>
      <c r="I5" s="90" t="s">
        <v>9</v>
      </c>
      <c r="J5" s="123"/>
    </row>
    <row r="6" spans="1:11" ht="15">
      <c r="B6" s="107"/>
      <c r="C6" s="78"/>
      <c r="D6" s="78"/>
      <c r="E6" s="78"/>
      <c r="F6" s="1"/>
      <c r="G6" s="90"/>
      <c r="H6" s="108"/>
      <c r="I6" s="90"/>
      <c r="J6" s="109"/>
    </row>
    <row r="7" spans="1:11" ht="21">
      <c r="B7" s="214" t="s">
        <v>10</v>
      </c>
      <c r="C7" s="214"/>
      <c r="D7" s="102" t="e">
        <f>ROUNDDOWN(MIN(C131:C133),0)</f>
        <v>#N/A</v>
      </c>
      <c r="G7" s="40" t="s">
        <v>11</v>
      </c>
    </row>
    <row r="8" spans="1:11" ht="21">
      <c r="B8" s="95"/>
      <c r="C8" s="95"/>
      <c r="D8" s="96"/>
      <c r="G8" s="40" t="s">
        <v>12</v>
      </c>
    </row>
    <row r="9" spans="1:11" ht="15.75">
      <c r="B9" s="98" t="s">
        <v>13</v>
      </c>
      <c r="C9" s="51"/>
      <c r="D9" s="48"/>
      <c r="F9" s="119" t="s">
        <v>14</v>
      </c>
      <c r="G9" s="91"/>
      <c r="J9" s="92"/>
    </row>
    <row r="10" spans="1:11">
      <c r="B10" s="212" t="s">
        <v>17</v>
      </c>
      <c r="C10" s="212"/>
      <c r="D10" s="97">
        <f>F105</f>
        <v>0</v>
      </c>
      <c r="F10" s="212" t="s">
        <v>16</v>
      </c>
      <c r="G10" s="212"/>
      <c r="H10" s="212"/>
      <c r="I10" s="212"/>
      <c r="J10" s="101">
        <f>H105</f>
        <v>0</v>
      </c>
    </row>
    <row r="11" spans="1:11">
      <c r="B11" s="210" t="s">
        <v>19</v>
      </c>
      <c r="C11" s="210"/>
      <c r="D11" s="111" t="e">
        <f>D10*VLOOKUP(C5,D122:F130,3,FALSE)/VLOOKUP(H4,J122:K126,2,FALSE)-IF(C4=G123,0,D10*VLOOKUP(C5,D122:F130,2,FALSE)/VLOOKUP(C4,G122:H127,2,FALSE))</f>
        <v>#N/A</v>
      </c>
      <c r="F11" s="210" t="s">
        <v>18</v>
      </c>
      <c r="G11" s="210"/>
      <c r="H11" s="210"/>
      <c r="I11" s="210"/>
      <c r="J11" s="114" t="e">
        <f>(D11/D10)*H105</f>
        <v>#N/A</v>
      </c>
    </row>
    <row r="12" spans="1:11" ht="13.5" thickBot="1">
      <c r="B12" s="211" t="s">
        <v>21</v>
      </c>
      <c r="C12" s="211"/>
      <c r="D12" s="112" t="e">
        <f>SUM(D10:D11)</f>
        <v>#N/A</v>
      </c>
      <c r="F12" s="210" t="s">
        <v>20</v>
      </c>
      <c r="G12" s="210"/>
      <c r="H12" s="210"/>
      <c r="I12" s="210"/>
      <c r="J12" s="115" t="e">
        <f>SUM(J10:J11)</f>
        <v>#N/A</v>
      </c>
    </row>
    <row r="13" spans="1:11" ht="13.5" thickTop="1">
      <c r="B13" s="1"/>
      <c r="F13" s="211" t="s">
        <v>22</v>
      </c>
      <c r="G13" s="211"/>
      <c r="H13" s="211"/>
      <c r="I13" s="211"/>
      <c r="J13" s="30">
        <f>IF(C4=G123,VLOOKUP(C5,D122:F130,2,FALSE)*(H105/H123)*(C124/C125)*-1,0)</f>
        <v>0</v>
      </c>
    </row>
    <row r="14" spans="1:11">
      <c r="B14" s="1"/>
      <c r="F14" s="203"/>
      <c r="G14" s="203"/>
      <c r="H14" s="203"/>
      <c r="I14" s="203"/>
      <c r="J14" s="52"/>
    </row>
    <row r="15" spans="1:11">
      <c r="B15" s="53" t="s">
        <v>23</v>
      </c>
      <c r="F15" s="53" t="s">
        <v>24</v>
      </c>
      <c r="G15" s="203"/>
      <c r="H15" s="28"/>
    </row>
    <row r="16" spans="1:11">
      <c r="B16" s="212" t="s">
        <v>25</v>
      </c>
      <c r="C16" s="212"/>
      <c r="D16" s="99" t="e">
        <f>J12*H5</f>
        <v>#N/A</v>
      </c>
      <c r="F16" s="212" t="s">
        <v>26</v>
      </c>
      <c r="G16" s="212"/>
      <c r="H16" s="212"/>
      <c r="I16" s="212"/>
      <c r="J16" s="100" t="e">
        <f>D21/D20</f>
        <v>#N/A</v>
      </c>
    </row>
    <row r="17" spans="1:10" ht="12.75" customHeight="1">
      <c r="B17" s="210" t="s">
        <v>27</v>
      </c>
      <c r="C17" s="210"/>
      <c r="D17" s="113">
        <f>J13*J5</f>
        <v>0</v>
      </c>
      <c r="F17" s="210" t="s">
        <v>28</v>
      </c>
      <c r="G17" s="210"/>
      <c r="H17" s="210"/>
      <c r="I17" s="210"/>
      <c r="J17" s="29" t="e">
        <f>(D21-D7)/D20</f>
        <v>#N/A</v>
      </c>
    </row>
    <row r="18" spans="1:10" ht="13.5" customHeight="1">
      <c r="B18" s="210" t="s">
        <v>29</v>
      </c>
      <c r="C18" s="210"/>
      <c r="D18" s="116">
        <v>0</v>
      </c>
      <c r="F18" s="210" t="s">
        <v>30</v>
      </c>
      <c r="G18" s="210"/>
      <c r="H18" s="210"/>
      <c r="I18" s="210"/>
      <c r="J18" s="45" t="e">
        <f>D7/D21</f>
        <v>#N/A</v>
      </c>
    </row>
    <row r="19" spans="1:10" ht="13.5" customHeight="1">
      <c r="B19" s="210" t="s">
        <v>31</v>
      </c>
      <c r="C19" s="210"/>
      <c r="D19" s="116">
        <v>0</v>
      </c>
      <c r="F19" s="211" t="s">
        <v>32</v>
      </c>
      <c r="G19" s="211"/>
      <c r="H19" s="62"/>
      <c r="I19" s="62"/>
      <c r="J19" s="118">
        <v>10</v>
      </c>
    </row>
    <row r="20" spans="1:10" ht="12.75" customHeight="1" thickBot="1">
      <c r="B20" s="210" t="s">
        <v>33</v>
      </c>
      <c r="C20" s="210"/>
      <c r="D20" s="49" t="e">
        <f>SUM(D16:D18)-D19</f>
        <v>#N/A</v>
      </c>
      <c r="F20" s="203"/>
      <c r="G20" s="203"/>
      <c r="J20" s="52"/>
    </row>
    <row r="21" spans="1:10" ht="13.5" thickTop="1">
      <c r="B21" s="213" t="s">
        <v>34</v>
      </c>
      <c r="C21" s="213"/>
      <c r="D21" s="117">
        <f>J80</f>
        <v>0</v>
      </c>
      <c r="F21" s="203"/>
      <c r="G21" s="203"/>
      <c r="J21" s="52"/>
    </row>
    <row r="22" spans="1:10">
      <c r="F22" s="203"/>
      <c r="G22" s="203"/>
      <c r="J22" s="52"/>
    </row>
    <row r="23" spans="1:10">
      <c r="F23" s="203"/>
      <c r="G23" s="203"/>
      <c r="J23" s="52"/>
    </row>
    <row r="24" spans="1:10">
      <c r="B24" s="1"/>
      <c r="F24" s="203"/>
      <c r="G24" s="203"/>
      <c r="J24" s="52"/>
    </row>
    <row r="25" spans="1:10" ht="22.5" customHeight="1">
      <c r="B25" s="121" t="s">
        <v>35</v>
      </c>
      <c r="F25" s="203"/>
      <c r="G25" s="203"/>
      <c r="J25" s="52"/>
    </row>
    <row r="26" spans="1:10" ht="30" customHeight="1">
      <c r="A26" s="16">
        <v>1</v>
      </c>
      <c r="B26" s="215" t="s">
        <v>36</v>
      </c>
      <c r="C26" s="215"/>
      <c r="D26" s="215"/>
      <c r="E26" s="215"/>
      <c r="F26" s="215"/>
      <c r="G26" s="215"/>
      <c r="H26" s="215"/>
      <c r="I26" s="215"/>
      <c r="J26" s="215"/>
    </row>
    <row r="27" spans="1:10">
      <c r="A27" s="16">
        <v>2</v>
      </c>
      <c r="B27" s="216" t="s">
        <v>37</v>
      </c>
      <c r="C27" s="216"/>
      <c r="D27" s="216"/>
      <c r="E27" s="216"/>
      <c r="F27" s="216"/>
      <c r="G27" s="216"/>
      <c r="H27" s="216"/>
      <c r="I27" s="216"/>
      <c r="J27" s="216"/>
    </row>
    <row r="28" spans="1:10">
      <c r="A28" s="16">
        <v>3</v>
      </c>
      <c r="B28" s="216" t="s">
        <v>38</v>
      </c>
      <c r="C28" s="216"/>
      <c r="D28" s="216"/>
      <c r="E28" s="216"/>
      <c r="F28" s="216"/>
      <c r="G28" s="216"/>
      <c r="H28" s="216"/>
      <c r="I28" s="216"/>
      <c r="J28" s="216"/>
    </row>
    <row r="29" spans="1:10">
      <c r="A29" s="16">
        <v>4</v>
      </c>
      <c r="B29" s="216" t="s">
        <v>202</v>
      </c>
      <c r="C29" s="216"/>
      <c r="D29" s="216"/>
      <c r="E29" s="216"/>
      <c r="F29" s="216"/>
      <c r="G29" s="216"/>
      <c r="H29" s="216"/>
      <c r="I29" s="216"/>
      <c r="J29" s="216"/>
    </row>
    <row r="30" spans="1:10">
      <c r="A30" s="16">
        <v>5</v>
      </c>
      <c r="B30" s="14" t="s">
        <v>40</v>
      </c>
      <c r="F30" s="203"/>
      <c r="G30" s="203"/>
      <c r="J30" s="52"/>
    </row>
    <row r="31" spans="1:10">
      <c r="A31" s="16"/>
      <c r="F31" s="203"/>
      <c r="G31" s="203"/>
      <c r="J31" s="52"/>
    </row>
    <row r="32" spans="1:10" ht="22.5" customHeight="1">
      <c r="B32" s="10" t="s">
        <v>41</v>
      </c>
    </row>
    <row r="33" spans="1:18">
      <c r="B33" s="11"/>
      <c r="C33" s="11"/>
      <c r="D33" s="2"/>
      <c r="E33" s="2" t="s">
        <v>42</v>
      </c>
      <c r="F33" s="2" t="s">
        <v>43</v>
      </c>
      <c r="G33" s="2" t="s">
        <v>44</v>
      </c>
      <c r="H33" s="2" t="s">
        <v>45</v>
      </c>
      <c r="I33" s="2" t="s">
        <v>46</v>
      </c>
      <c r="J33" s="2" t="s">
        <v>47</v>
      </c>
    </row>
    <row r="34" spans="1:18" ht="13.5" thickBot="1">
      <c r="B34" s="12" t="s">
        <v>48</v>
      </c>
      <c r="C34" s="12" t="s">
        <v>49</v>
      </c>
      <c r="D34" s="3" t="s">
        <v>50</v>
      </c>
      <c r="E34" s="3" t="s">
        <v>51</v>
      </c>
      <c r="F34" s="3" t="s">
        <v>52</v>
      </c>
      <c r="G34" s="3" t="s">
        <v>53</v>
      </c>
      <c r="H34" s="3" t="s">
        <v>54</v>
      </c>
      <c r="I34" s="3" t="s">
        <v>55</v>
      </c>
      <c r="J34" s="3" t="s">
        <v>56</v>
      </c>
      <c r="K34" s="106"/>
    </row>
    <row r="35" spans="1:18" ht="26.25" customHeight="1">
      <c r="A35" s="16" t="s">
        <v>203</v>
      </c>
      <c r="B35" s="126"/>
      <c r="C35" s="126"/>
      <c r="D35" s="127"/>
      <c r="E35" s="127"/>
      <c r="F35" s="22">
        <f>D35*E35/1000</f>
        <v>0</v>
      </c>
      <c r="G35" s="136"/>
      <c r="H35" s="127"/>
      <c r="I35" s="23">
        <f>F35*H35</f>
        <v>0</v>
      </c>
      <c r="J35" s="137"/>
      <c r="K35" s="106"/>
      <c r="M35" s="54"/>
      <c r="N35" s="55"/>
      <c r="O35" s="55"/>
      <c r="P35" s="55"/>
      <c r="Q35" s="55"/>
      <c r="R35" s="56"/>
    </row>
    <row r="36" spans="1:18" ht="26.25" customHeight="1">
      <c r="A36" s="16" t="s">
        <v>204</v>
      </c>
      <c r="B36" s="128"/>
      <c r="C36" s="126"/>
      <c r="D36" s="129"/>
      <c r="E36" s="129"/>
      <c r="F36" s="24">
        <f>D36*E36/1000</f>
        <v>0</v>
      </c>
      <c r="G36" s="136"/>
      <c r="H36" s="129"/>
      <c r="I36" s="25">
        <f>F36*H36</f>
        <v>0</v>
      </c>
      <c r="J36" s="138"/>
      <c r="K36" s="106"/>
      <c r="M36" s="57"/>
      <c r="N36" s="53" t="s">
        <v>205</v>
      </c>
      <c r="R36" s="58"/>
    </row>
    <row r="37" spans="1:18" ht="26.25" customHeight="1">
      <c r="A37" s="16" t="s">
        <v>206</v>
      </c>
      <c r="B37" s="130"/>
      <c r="C37" s="130"/>
      <c r="D37" s="129"/>
      <c r="E37" s="129"/>
      <c r="F37" s="24">
        <f t="shared" ref="F37:F54" si="0">D37*E37/1000</f>
        <v>0</v>
      </c>
      <c r="G37" s="136"/>
      <c r="H37" s="127"/>
      <c r="I37" s="25">
        <f t="shared" ref="I37:I54" si="1">F37*H37</f>
        <v>0</v>
      </c>
      <c r="J37" s="137"/>
      <c r="K37" s="106"/>
      <c r="M37" s="57"/>
      <c r="P37" s="40" t="s">
        <v>207</v>
      </c>
      <c r="Q37" s="40"/>
      <c r="R37" s="58"/>
    </row>
    <row r="38" spans="1:18" ht="26.25" customHeight="1">
      <c r="A38" s="16" t="s">
        <v>208</v>
      </c>
      <c r="B38" s="131"/>
      <c r="C38" s="130"/>
      <c r="D38" s="129"/>
      <c r="E38" s="129"/>
      <c r="F38" s="24">
        <f t="shared" si="0"/>
        <v>0</v>
      </c>
      <c r="G38" s="136"/>
      <c r="H38" s="129"/>
      <c r="I38" s="25">
        <f t="shared" si="1"/>
        <v>0</v>
      </c>
      <c r="J38" s="138"/>
      <c r="K38" s="106"/>
      <c r="M38" s="57"/>
      <c r="N38" s="62" t="s">
        <v>209</v>
      </c>
      <c r="O38" s="124">
        <v>149</v>
      </c>
      <c r="P38" s="40">
        <v>-1.5982000000000001</v>
      </c>
      <c r="Q38" s="40" t="s">
        <v>210</v>
      </c>
      <c r="R38" s="58"/>
    </row>
    <row r="39" spans="1:18" ht="26.25" customHeight="1">
      <c r="A39" s="16" t="s">
        <v>211</v>
      </c>
      <c r="B39" s="130"/>
      <c r="C39" s="130"/>
      <c r="D39" s="129"/>
      <c r="E39" s="129"/>
      <c r="F39" s="24">
        <f t="shared" si="0"/>
        <v>0</v>
      </c>
      <c r="G39" s="136"/>
      <c r="H39" s="127"/>
      <c r="I39" s="25">
        <f t="shared" si="1"/>
        <v>0</v>
      </c>
      <c r="J39" s="137"/>
      <c r="K39" s="106"/>
      <c r="M39" s="57"/>
      <c r="N39" s="63" t="s">
        <v>212</v>
      </c>
      <c r="O39" s="125">
        <v>0.8</v>
      </c>
      <c r="P39" s="40">
        <v>1.9308000000000001</v>
      </c>
      <c r="Q39" s="40" t="s">
        <v>213</v>
      </c>
      <c r="R39" s="58"/>
    </row>
    <row r="40" spans="1:18" ht="26.25" customHeight="1">
      <c r="A40" s="16" t="s">
        <v>214</v>
      </c>
      <c r="B40" s="131"/>
      <c r="C40" s="130"/>
      <c r="D40" s="129"/>
      <c r="E40" s="129"/>
      <c r="F40" s="24">
        <f t="shared" si="0"/>
        <v>0</v>
      </c>
      <c r="G40" s="136"/>
      <c r="H40" s="129"/>
      <c r="I40" s="25">
        <f t="shared" si="1"/>
        <v>0</v>
      </c>
      <c r="J40" s="138"/>
      <c r="K40" s="106"/>
      <c r="M40" s="57"/>
      <c r="N40" s="64" t="s">
        <v>215</v>
      </c>
      <c r="O40" s="65">
        <f>(P38*POWER(O39,3)+P39*POWER(O39,2)+P40*O39+P41)*O38</f>
        <v>145.89984640000003</v>
      </c>
      <c r="P40" s="40">
        <v>0.51570000000000005</v>
      </c>
      <c r="Q40" s="40" t="s">
        <v>216</v>
      </c>
      <c r="R40" s="58"/>
    </row>
    <row r="41" spans="1:18" ht="26.25" customHeight="1">
      <c r="A41" s="16" t="s">
        <v>217</v>
      </c>
      <c r="B41" s="132"/>
      <c r="C41" s="132"/>
      <c r="D41" s="129"/>
      <c r="E41" s="129"/>
      <c r="F41" s="24">
        <f t="shared" si="0"/>
        <v>0</v>
      </c>
      <c r="G41" s="136"/>
      <c r="H41" s="129"/>
      <c r="I41" s="25">
        <f t="shared" si="1"/>
        <v>0</v>
      </c>
      <c r="J41" s="137"/>
      <c r="K41" s="106"/>
      <c r="M41" s="57"/>
      <c r="P41" s="40">
        <v>0.1492</v>
      </c>
      <c r="Q41" s="40" t="s">
        <v>218</v>
      </c>
      <c r="R41" s="58"/>
    </row>
    <row r="42" spans="1:18" ht="26.25" customHeight="1" thickBot="1">
      <c r="A42" s="16" t="s">
        <v>219</v>
      </c>
      <c r="B42" s="132"/>
      <c r="C42" s="132"/>
      <c r="D42" s="129"/>
      <c r="E42" s="129"/>
      <c r="F42" s="24">
        <f t="shared" si="0"/>
        <v>0</v>
      </c>
      <c r="G42" s="136"/>
      <c r="H42" s="129"/>
      <c r="I42" s="25">
        <f t="shared" si="1"/>
        <v>0</v>
      </c>
      <c r="J42" s="138"/>
      <c r="K42" s="106"/>
      <c r="M42" s="59"/>
      <c r="N42" s="60"/>
      <c r="O42" s="60"/>
      <c r="P42" s="60"/>
      <c r="Q42" s="60"/>
      <c r="R42" s="61"/>
    </row>
    <row r="43" spans="1:18" ht="26.25" customHeight="1">
      <c r="A43" s="16" t="s">
        <v>220</v>
      </c>
      <c r="B43" s="132"/>
      <c r="C43" s="132"/>
      <c r="D43" s="129"/>
      <c r="E43" s="129"/>
      <c r="F43" s="24">
        <f t="shared" si="0"/>
        <v>0</v>
      </c>
      <c r="G43" s="136"/>
      <c r="H43" s="129"/>
      <c r="I43" s="25">
        <f t="shared" si="1"/>
        <v>0</v>
      </c>
      <c r="J43" s="138"/>
      <c r="K43" s="106"/>
    </row>
    <row r="44" spans="1:18" ht="26.25" customHeight="1">
      <c r="A44" s="16" t="s">
        <v>221</v>
      </c>
      <c r="B44" s="133"/>
      <c r="C44" s="132"/>
      <c r="D44" s="129"/>
      <c r="E44" s="129"/>
      <c r="F44" s="24">
        <f t="shared" si="0"/>
        <v>0</v>
      </c>
      <c r="G44" s="136"/>
      <c r="H44" s="129"/>
      <c r="I44" s="25">
        <f t="shared" si="1"/>
        <v>0</v>
      </c>
      <c r="J44" s="138"/>
      <c r="K44" s="106"/>
    </row>
    <row r="45" spans="1:18" ht="26.25" customHeight="1">
      <c r="A45" s="16" t="s">
        <v>222</v>
      </c>
      <c r="B45" s="133"/>
      <c r="C45" s="132"/>
      <c r="D45" s="129"/>
      <c r="E45" s="129"/>
      <c r="F45" s="24">
        <f t="shared" si="0"/>
        <v>0</v>
      </c>
      <c r="G45" s="136"/>
      <c r="H45" s="129"/>
      <c r="I45" s="25">
        <f t="shared" si="1"/>
        <v>0</v>
      </c>
      <c r="J45" s="138"/>
      <c r="K45" s="106"/>
    </row>
    <row r="46" spans="1:18" ht="26.25" customHeight="1">
      <c r="A46" s="16" t="s">
        <v>223</v>
      </c>
      <c r="B46" s="133"/>
      <c r="C46" s="132"/>
      <c r="D46" s="129"/>
      <c r="E46" s="129"/>
      <c r="F46" s="24">
        <f t="shared" si="0"/>
        <v>0</v>
      </c>
      <c r="G46" s="136"/>
      <c r="H46" s="129"/>
      <c r="I46" s="25">
        <f t="shared" si="1"/>
        <v>0</v>
      </c>
      <c r="J46" s="138"/>
      <c r="K46" s="106"/>
    </row>
    <row r="47" spans="1:18" ht="26.25" customHeight="1">
      <c r="A47" s="16" t="s">
        <v>224</v>
      </c>
      <c r="B47" s="133"/>
      <c r="C47" s="132"/>
      <c r="D47" s="129"/>
      <c r="E47" s="129"/>
      <c r="F47" s="24">
        <f t="shared" si="0"/>
        <v>0</v>
      </c>
      <c r="G47" s="136"/>
      <c r="H47" s="129"/>
      <c r="I47" s="25">
        <f t="shared" si="1"/>
        <v>0</v>
      </c>
      <c r="J47" s="138"/>
      <c r="K47" s="106"/>
    </row>
    <row r="48" spans="1:18" ht="26.25" customHeight="1">
      <c r="A48" s="16" t="s">
        <v>114</v>
      </c>
      <c r="B48" s="133"/>
      <c r="C48" s="132"/>
      <c r="D48" s="129"/>
      <c r="E48" s="129"/>
      <c r="F48" s="24">
        <f t="shared" si="0"/>
        <v>0</v>
      </c>
      <c r="G48" s="136"/>
      <c r="H48" s="129"/>
      <c r="I48" s="25">
        <f t="shared" si="1"/>
        <v>0</v>
      </c>
      <c r="J48" s="138"/>
      <c r="K48" s="106"/>
    </row>
    <row r="49" spans="1:11" ht="26.25" customHeight="1">
      <c r="A49" s="16" t="s">
        <v>225</v>
      </c>
      <c r="B49" s="133"/>
      <c r="C49" s="132"/>
      <c r="D49" s="129"/>
      <c r="E49" s="129"/>
      <c r="F49" s="24">
        <f t="shared" si="0"/>
        <v>0</v>
      </c>
      <c r="G49" s="136"/>
      <c r="H49" s="129"/>
      <c r="I49" s="25">
        <f t="shared" si="1"/>
        <v>0</v>
      </c>
      <c r="J49" s="138"/>
      <c r="K49" s="106"/>
    </row>
    <row r="50" spans="1:11" ht="26.25" customHeight="1">
      <c r="A50" s="16" t="s">
        <v>226</v>
      </c>
      <c r="B50" s="133"/>
      <c r="C50" s="132"/>
      <c r="D50" s="129"/>
      <c r="E50" s="129"/>
      <c r="F50" s="24">
        <f t="shared" si="0"/>
        <v>0</v>
      </c>
      <c r="G50" s="136"/>
      <c r="H50" s="129"/>
      <c r="I50" s="25">
        <f t="shared" si="1"/>
        <v>0</v>
      </c>
      <c r="J50" s="138"/>
      <c r="K50" s="106"/>
    </row>
    <row r="51" spans="1:11" ht="26.25" customHeight="1">
      <c r="A51" s="16" t="s">
        <v>227</v>
      </c>
      <c r="B51" s="133"/>
      <c r="C51" s="132"/>
      <c r="D51" s="129"/>
      <c r="E51" s="129"/>
      <c r="F51" s="24">
        <f t="shared" si="0"/>
        <v>0</v>
      </c>
      <c r="G51" s="136"/>
      <c r="H51" s="129"/>
      <c r="I51" s="25">
        <f t="shared" si="1"/>
        <v>0</v>
      </c>
      <c r="J51" s="138"/>
      <c r="K51" s="106"/>
    </row>
    <row r="52" spans="1:11" ht="26.25" customHeight="1">
      <c r="A52" s="16" t="s">
        <v>228</v>
      </c>
      <c r="B52" s="133"/>
      <c r="C52" s="132"/>
      <c r="D52" s="129"/>
      <c r="E52" s="129"/>
      <c r="F52" s="24">
        <f t="shared" si="0"/>
        <v>0</v>
      </c>
      <c r="G52" s="136"/>
      <c r="H52" s="129"/>
      <c r="I52" s="25">
        <f t="shared" si="1"/>
        <v>0</v>
      </c>
      <c r="J52" s="138"/>
      <c r="K52" s="106"/>
    </row>
    <row r="53" spans="1:11" ht="26.25" customHeight="1">
      <c r="A53" s="16" t="s">
        <v>229</v>
      </c>
      <c r="B53" s="132"/>
      <c r="C53" s="132"/>
      <c r="D53" s="129"/>
      <c r="E53" s="129"/>
      <c r="F53" s="24">
        <f t="shared" si="0"/>
        <v>0</v>
      </c>
      <c r="G53" s="136"/>
      <c r="H53" s="129"/>
      <c r="I53" s="25">
        <f t="shared" si="1"/>
        <v>0</v>
      </c>
      <c r="J53" s="138"/>
      <c r="K53" s="106"/>
    </row>
    <row r="54" spans="1:11" ht="26.25" customHeight="1">
      <c r="A54" s="16" t="s">
        <v>230</v>
      </c>
      <c r="B54" s="134"/>
      <c r="C54" s="134"/>
      <c r="D54" s="135"/>
      <c r="E54" s="135"/>
      <c r="F54" s="26">
        <f t="shared" si="0"/>
        <v>0</v>
      </c>
      <c r="G54" s="136"/>
      <c r="H54" s="135"/>
      <c r="I54" s="27">
        <f t="shared" si="1"/>
        <v>0</v>
      </c>
      <c r="J54" s="139"/>
      <c r="K54" s="106"/>
    </row>
    <row r="55" spans="1:11" ht="18" customHeight="1" thickBot="1">
      <c r="B55" s="13" t="s">
        <v>43</v>
      </c>
      <c r="C55" s="13" t="s">
        <v>43</v>
      </c>
      <c r="D55" s="6">
        <f>SUM(D35:D54)</f>
        <v>0</v>
      </c>
      <c r="E55" s="7" t="s">
        <v>57</v>
      </c>
      <c r="F55" s="19">
        <f>SUM(F35:F54)</f>
        <v>0</v>
      </c>
      <c r="G55" s="7" t="s">
        <v>57</v>
      </c>
      <c r="H55" s="7" t="s">
        <v>57</v>
      </c>
      <c r="I55" s="6">
        <f>SUM(I35:I54)</f>
        <v>0</v>
      </c>
      <c r="J55" s="20" t="s">
        <v>57</v>
      </c>
      <c r="K55" s="106"/>
    </row>
    <row r="56" spans="1:11" ht="18" customHeight="1" thickTop="1">
      <c r="B56" s="31"/>
      <c r="C56" s="31"/>
      <c r="D56" s="8"/>
      <c r="E56" s="32"/>
      <c r="F56" s="33"/>
      <c r="G56" s="32"/>
      <c r="H56" s="32"/>
      <c r="I56" s="8"/>
      <c r="J56" s="34"/>
      <c r="K56" s="106"/>
    </row>
    <row r="57" spans="1:11" ht="22.5" customHeight="1">
      <c r="B57" s="10" t="s">
        <v>58</v>
      </c>
      <c r="J57" s="5"/>
    </row>
    <row r="58" spans="1:11" ht="18" customHeight="1">
      <c r="B58" s="11"/>
      <c r="C58" s="11"/>
      <c r="D58" s="2"/>
      <c r="E58" s="2" t="s">
        <v>42</v>
      </c>
      <c r="F58" s="2" t="s">
        <v>43</v>
      </c>
      <c r="G58" s="2" t="s">
        <v>44</v>
      </c>
      <c r="H58" s="2" t="s">
        <v>45</v>
      </c>
      <c r="I58" s="2" t="s">
        <v>46</v>
      </c>
      <c r="J58" s="2" t="s">
        <v>59</v>
      </c>
    </row>
    <row r="59" spans="1:11" ht="18" customHeight="1">
      <c r="B59" s="12" t="s">
        <v>48</v>
      </c>
      <c r="C59" s="12" t="s">
        <v>49</v>
      </c>
      <c r="D59" s="3" t="s">
        <v>50</v>
      </c>
      <c r="E59" s="3" t="s">
        <v>51</v>
      </c>
      <c r="F59" s="3" t="s">
        <v>52</v>
      </c>
      <c r="G59" s="3" t="s">
        <v>53</v>
      </c>
      <c r="H59" s="3" t="s">
        <v>54</v>
      </c>
      <c r="I59" s="3" t="s">
        <v>55</v>
      </c>
      <c r="J59" s="3" t="s">
        <v>60</v>
      </c>
    </row>
    <row r="60" spans="1:11" ht="26.25" customHeight="1">
      <c r="A60" s="16" t="str">
        <f t="shared" ref="A60:A79" si="2">A35</f>
        <v>A</v>
      </c>
      <c r="B60" s="126" t="str">
        <f t="shared" ref="B60:B79" si="3">IF(ISBLANK(B35),"",B35)</f>
        <v/>
      </c>
      <c r="C60" s="126"/>
      <c r="D60" s="127"/>
      <c r="E60" s="127"/>
      <c r="F60" s="22">
        <f>D60*E60/1000</f>
        <v>0</v>
      </c>
      <c r="G60" s="136"/>
      <c r="H60" s="127"/>
      <c r="I60" s="23">
        <f>F60*H60</f>
        <v>0</v>
      </c>
      <c r="J60" s="140"/>
    </row>
    <row r="61" spans="1:11" ht="26.25" customHeight="1">
      <c r="A61" s="16" t="str">
        <f t="shared" si="2"/>
        <v>B</v>
      </c>
      <c r="B61" s="126" t="str">
        <f t="shared" si="3"/>
        <v/>
      </c>
      <c r="C61" s="126"/>
      <c r="D61" s="129"/>
      <c r="E61" s="129"/>
      <c r="F61" s="22">
        <f t="shared" ref="F61:F79" si="4">D61*E61/1000</f>
        <v>0</v>
      </c>
      <c r="G61" s="136"/>
      <c r="H61" s="129"/>
      <c r="I61" s="25">
        <f t="shared" ref="I61:I79" si="5">F61*H61</f>
        <v>0</v>
      </c>
      <c r="J61" s="141"/>
    </row>
    <row r="62" spans="1:11" ht="26.25" customHeight="1">
      <c r="A62" s="16" t="str">
        <f t="shared" si="2"/>
        <v>C</v>
      </c>
      <c r="B62" s="126" t="str">
        <f t="shared" si="3"/>
        <v/>
      </c>
      <c r="C62" s="126"/>
      <c r="D62" s="129"/>
      <c r="E62" s="129"/>
      <c r="F62" s="22">
        <f t="shared" si="4"/>
        <v>0</v>
      </c>
      <c r="G62" s="136"/>
      <c r="H62" s="129"/>
      <c r="I62" s="25">
        <f t="shared" si="5"/>
        <v>0</v>
      </c>
      <c r="J62" s="141"/>
    </row>
    <row r="63" spans="1:11" ht="26.25" customHeight="1">
      <c r="A63" s="16" t="str">
        <f t="shared" si="2"/>
        <v>D</v>
      </c>
      <c r="B63" s="126" t="str">
        <f t="shared" si="3"/>
        <v/>
      </c>
      <c r="C63" s="126"/>
      <c r="D63" s="129"/>
      <c r="E63" s="129"/>
      <c r="F63" s="22">
        <f t="shared" si="4"/>
        <v>0</v>
      </c>
      <c r="G63" s="136"/>
      <c r="H63" s="129"/>
      <c r="I63" s="25">
        <f t="shared" si="5"/>
        <v>0</v>
      </c>
      <c r="J63" s="141"/>
    </row>
    <row r="64" spans="1:11" ht="26.25" customHeight="1">
      <c r="A64" s="16" t="str">
        <f t="shared" si="2"/>
        <v>E</v>
      </c>
      <c r="B64" s="126" t="str">
        <f t="shared" si="3"/>
        <v/>
      </c>
      <c r="C64" s="132"/>
      <c r="D64" s="129"/>
      <c r="E64" s="129"/>
      <c r="F64" s="22">
        <f t="shared" si="4"/>
        <v>0</v>
      </c>
      <c r="G64" s="136"/>
      <c r="H64" s="129"/>
      <c r="I64" s="25">
        <f t="shared" si="5"/>
        <v>0</v>
      </c>
      <c r="J64" s="141"/>
    </row>
    <row r="65" spans="1:23" ht="26.25" customHeight="1">
      <c r="A65" s="16" t="str">
        <f t="shared" si="2"/>
        <v>F</v>
      </c>
      <c r="B65" s="126" t="str">
        <f t="shared" si="3"/>
        <v/>
      </c>
      <c r="C65" s="132"/>
      <c r="D65" s="129"/>
      <c r="E65" s="129"/>
      <c r="F65" s="22">
        <f t="shared" si="4"/>
        <v>0</v>
      </c>
      <c r="G65" s="136"/>
      <c r="H65" s="129"/>
      <c r="I65" s="25">
        <f t="shared" si="5"/>
        <v>0</v>
      </c>
      <c r="J65" s="141"/>
    </row>
    <row r="66" spans="1:23" ht="26.25" customHeight="1">
      <c r="A66" s="16" t="str">
        <f t="shared" si="2"/>
        <v>G</v>
      </c>
      <c r="B66" s="126" t="str">
        <f t="shared" si="3"/>
        <v/>
      </c>
      <c r="C66" s="132"/>
      <c r="D66" s="129"/>
      <c r="E66" s="129"/>
      <c r="F66" s="22">
        <f t="shared" si="4"/>
        <v>0</v>
      </c>
      <c r="G66" s="136"/>
      <c r="H66" s="129"/>
      <c r="I66" s="25">
        <f t="shared" si="5"/>
        <v>0</v>
      </c>
      <c r="J66" s="141"/>
    </row>
    <row r="67" spans="1:23" ht="26.25" customHeight="1">
      <c r="A67" s="16" t="str">
        <f t="shared" si="2"/>
        <v>H</v>
      </c>
      <c r="B67" s="126" t="str">
        <f t="shared" si="3"/>
        <v/>
      </c>
      <c r="C67" s="132"/>
      <c r="D67" s="129"/>
      <c r="E67" s="129"/>
      <c r="F67" s="22">
        <f t="shared" si="4"/>
        <v>0</v>
      </c>
      <c r="G67" s="136"/>
      <c r="H67" s="129"/>
      <c r="I67" s="25">
        <f t="shared" si="5"/>
        <v>0</v>
      </c>
      <c r="J67" s="141"/>
    </row>
    <row r="68" spans="1:23" ht="26.25" customHeight="1">
      <c r="A68" s="16" t="str">
        <f t="shared" si="2"/>
        <v>I</v>
      </c>
      <c r="B68" s="126" t="str">
        <f t="shared" si="3"/>
        <v/>
      </c>
      <c r="C68" s="132"/>
      <c r="D68" s="129"/>
      <c r="E68" s="129"/>
      <c r="F68" s="22">
        <f t="shared" si="4"/>
        <v>0</v>
      </c>
      <c r="G68" s="136"/>
      <c r="H68" s="129"/>
      <c r="I68" s="25">
        <f t="shared" si="5"/>
        <v>0</v>
      </c>
      <c r="J68" s="141"/>
    </row>
    <row r="69" spans="1:23" ht="26.25" customHeight="1">
      <c r="A69" s="16" t="str">
        <f t="shared" si="2"/>
        <v>J</v>
      </c>
      <c r="B69" s="126" t="str">
        <f t="shared" si="3"/>
        <v/>
      </c>
      <c r="C69" s="132"/>
      <c r="D69" s="129"/>
      <c r="E69" s="129"/>
      <c r="F69" s="22">
        <f t="shared" si="4"/>
        <v>0</v>
      </c>
      <c r="G69" s="136"/>
      <c r="H69" s="129"/>
      <c r="I69" s="25">
        <f t="shared" si="5"/>
        <v>0</v>
      </c>
      <c r="J69" s="141"/>
    </row>
    <row r="70" spans="1:23" ht="26.25" customHeight="1">
      <c r="A70" s="16" t="str">
        <f t="shared" si="2"/>
        <v>K</v>
      </c>
      <c r="B70" s="126" t="str">
        <f t="shared" si="3"/>
        <v/>
      </c>
      <c r="C70" s="132"/>
      <c r="D70" s="129"/>
      <c r="E70" s="129"/>
      <c r="F70" s="22">
        <f t="shared" si="4"/>
        <v>0</v>
      </c>
      <c r="G70" s="136"/>
      <c r="H70" s="129"/>
      <c r="I70" s="25">
        <f t="shared" si="5"/>
        <v>0</v>
      </c>
      <c r="J70" s="141"/>
    </row>
    <row r="71" spans="1:23" ht="26.25" customHeight="1">
      <c r="A71" s="16" t="str">
        <f t="shared" si="2"/>
        <v>L</v>
      </c>
      <c r="B71" s="126" t="str">
        <f t="shared" si="3"/>
        <v/>
      </c>
      <c r="C71" s="132"/>
      <c r="D71" s="129"/>
      <c r="E71" s="129"/>
      <c r="F71" s="22">
        <f t="shared" si="4"/>
        <v>0</v>
      </c>
      <c r="G71" s="136"/>
      <c r="H71" s="129"/>
      <c r="I71" s="25">
        <f t="shared" si="5"/>
        <v>0</v>
      </c>
      <c r="J71" s="141"/>
    </row>
    <row r="72" spans="1:23" ht="26.25" customHeight="1">
      <c r="A72" s="16" t="str">
        <f t="shared" si="2"/>
        <v>M</v>
      </c>
      <c r="B72" s="126" t="str">
        <f t="shared" si="3"/>
        <v/>
      </c>
      <c r="C72" s="132"/>
      <c r="D72" s="129"/>
      <c r="E72" s="129"/>
      <c r="F72" s="22">
        <f t="shared" si="4"/>
        <v>0</v>
      </c>
      <c r="G72" s="136"/>
      <c r="H72" s="129"/>
      <c r="I72" s="25">
        <f t="shared" si="5"/>
        <v>0</v>
      </c>
      <c r="J72" s="141"/>
    </row>
    <row r="73" spans="1:23" ht="26.25" customHeight="1">
      <c r="A73" s="16" t="str">
        <f t="shared" si="2"/>
        <v>N</v>
      </c>
      <c r="B73" s="126" t="str">
        <f t="shared" si="3"/>
        <v/>
      </c>
      <c r="C73" s="132"/>
      <c r="D73" s="129"/>
      <c r="E73" s="129"/>
      <c r="F73" s="22">
        <f t="shared" si="4"/>
        <v>0</v>
      </c>
      <c r="G73" s="136"/>
      <c r="H73" s="129"/>
      <c r="I73" s="25">
        <f t="shared" si="5"/>
        <v>0</v>
      </c>
      <c r="J73" s="141"/>
    </row>
    <row r="74" spans="1:23" ht="26.25" customHeight="1">
      <c r="A74" s="16" t="str">
        <f t="shared" si="2"/>
        <v>O</v>
      </c>
      <c r="B74" s="126" t="str">
        <f t="shared" si="3"/>
        <v/>
      </c>
      <c r="C74" s="132"/>
      <c r="D74" s="129"/>
      <c r="E74" s="129"/>
      <c r="F74" s="22">
        <f t="shared" si="4"/>
        <v>0</v>
      </c>
      <c r="G74" s="136"/>
      <c r="H74" s="129"/>
      <c r="I74" s="25">
        <f t="shared" si="5"/>
        <v>0</v>
      </c>
      <c r="J74" s="141"/>
    </row>
    <row r="75" spans="1:23" ht="26.25" customHeight="1">
      <c r="A75" s="16" t="str">
        <f t="shared" si="2"/>
        <v>P</v>
      </c>
      <c r="B75" s="126" t="str">
        <f t="shared" si="3"/>
        <v/>
      </c>
      <c r="C75" s="132"/>
      <c r="D75" s="129"/>
      <c r="E75" s="129"/>
      <c r="F75" s="22">
        <f t="shared" si="4"/>
        <v>0</v>
      </c>
      <c r="G75" s="136"/>
      <c r="H75" s="129"/>
      <c r="I75" s="25">
        <f t="shared" si="5"/>
        <v>0</v>
      </c>
      <c r="J75" s="141"/>
    </row>
    <row r="76" spans="1:23" ht="26.25" customHeight="1">
      <c r="A76" s="16" t="str">
        <f t="shared" si="2"/>
        <v>Q</v>
      </c>
      <c r="B76" s="126" t="str">
        <f t="shared" si="3"/>
        <v/>
      </c>
      <c r="C76" s="126"/>
      <c r="D76" s="129"/>
      <c r="E76" s="129"/>
      <c r="F76" s="22">
        <f t="shared" si="4"/>
        <v>0</v>
      </c>
      <c r="G76" s="136"/>
      <c r="H76" s="129"/>
      <c r="I76" s="25">
        <f t="shared" si="5"/>
        <v>0</v>
      </c>
      <c r="J76" s="141"/>
    </row>
    <row r="77" spans="1:23" ht="26.25" customHeight="1">
      <c r="A77" s="16" t="str">
        <f t="shared" si="2"/>
        <v>R</v>
      </c>
      <c r="B77" s="126" t="str">
        <f t="shared" si="3"/>
        <v/>
      </c>
      <c r="C77" s="126"/>
      <c r="D77" s="129"/>
      <c r="E77" s="129"/>
      <c r="F77" s="22">
        <f t="shared" si="4"/>
        <v>0</v>
      </c>
      <c r="G77" s="136"/>
      <c r="H77" s="129"/>
      <c r="I77" s="25">
        <f t="shared" si="5"/>
        <v>0</v>
      </c>
      <c r="J77" s="141"/>
    </row>
    <row r="78" spans="1:23" ht="26.25" customHeight="1">
      <c r="A78" s="16" t="str">
        <f t="shared" si="2"/>
        <v>S</v>
      </c>
      <c r="B78" s="126" t="str">
        <f t="shared" si="3"/>
        <v/>
      </c>
      <c r="C78" s="126"/>
      <c r="D78" s="129"/>
      <c r="E78" s="129"/>
      <c r="F78" s="22">
        <f t="shared" si="4"/>
        <v>0</v>
      </c>
      <c r="G78" s="136"/>
      <c r="H78" s="129"/>
      <c r="I78" s="25">
        <f t="shared" si="5"/>
        <v>0</v>
      </c>
      <c r="J78" s="141"/>
    </row>
    <row r="79" spans="1:23" ht="26.25" customHeight="1">
      <c r="A79" s="16" t="str">
        <f t="shared" si="2"/>
        <v>T</v>
      </c>
      <c r="B79" s="126" t="str">
        <f t="shared" si="3"/>
        <v/>
      </c>
      <c r="C79" s="134"/>
      <c r="D79" s="135"/>
      <c r="E79" s="135"/>
      <c r="F79" s="22">
        <f t="shared" si="4"/>
        <v>0</v>
      </c>
      <c r="G79" s="136"/>
      <c r="H79" s="135"/>
      <c r="I79" s="27">
        <f t="shared" si="5"/>
        <v>0</v>
      </c>
      <c r="J79" s="142"/>
      <c r="W79" s="40"/>
    </row>
    <row r="80" spans="1:23" ht="13.5" thickBot="1">
      <c r="B80" s="13" t="s">
        <v>43</v>
      </c>
      <c r="C80" s="13"/>
      <c r="D80" s="6">
        <f>SUM(D60:D79)</f>
        <v>0</v>
      </c>
      <c r="E80" s="7" t="s">
        <v>57</v>
      </c>
      <c r="F80" s="19">
        <f>SUM(F60:F79)</f>
        <v>0</v>
      </c>
      <c r="G80" s="7" t="s">
        <v>57</v>
      </c>
      <c r="H80" s="7" t="s">
        <v>57</v>
      </c>
      <c r="I80" s="6">
        <f>SUM(I60:I79)</f>
        <v>0</v>
      </c>
      <c r="J80" s="110">
        <f>SUM(J60:J79)</f>
        <v>0</v>
      </c>
      <c r="U80" s="104"/>
      <c r="V80" s="105"/>
      <c r="W80" s="40"/>
    </row>
    <row r="81" spans="1:23" ht="13.5" thickTop="1">
      <c r="B81" s="31"/>
      <c r="C81" s="31"/>
      <c r="D81" s="8"/>
      <c r="E81" s="32"/>
      <c r="F81" s="33"/>
      <c r="G81" s="32"/>
      <c r="H81" s="32"/>
      <c r="I81" s="8"/>
      <c r="J81" s="120"/>
      <c r="U81" s="104"/>
      <c r="V81" s="105"/>
      <c r="W81" s="40"/>
    </row>
    <row r="82" spans="1:23" ht="22.5" customHeight="1">
      <c r="A82" s="17"/>
      <c r="B82" s="10" t="s">
        <v>231</v>
      </c>
      <c r="J82" s="50"/>
    </row>
    <row r="83" spans="1:23" ht="18" customHeight="1">
      <c r="A83" s="18" t="s">
        <v>62</v>
      </c>
      <c r="B83" s="11"/>
      <c r="C83" s="11"/>
      <c r="D83" s="11"/>
      <c r="E83" s="11"/>
      <c r="F83" s="2" t="s">
        <v>63</v>
      </c>
      <c r="G83" s="2" t="s">
        <v>64</v>
      </c>
      <c r="H83" s="2" t="s">
        <v>65</v>
      </c>
      <c r="K83" s="4"/>
    </row>
    <row r="84" spans="1:23" ht="18" customHeight="1">
      <c r="B84" s="12" t="s">
        <v>48</v>
      </c>
      <c r="C84" s="12" t="s">
        <v>66</v>
      </c>
      <c r="D84" s="12" t="s">
        <v>67</v>
      </c>
      <c r="E84" s="12"/>
      <c r="F84" s="3" t="s">
        <v>68</v>
      </c>
      <c r="G84" s="3" t="s">
        <v>68</v>
      </c>
      <c r="H84" s="3" t="s">
        <v>69</v>
      </c>
      <c r="K84" s="4"/>
    </row>
    <row r="85" spans="1:23" ht="26.25" customHeight="1">
      <c r="A85" s="16" t="str">
        <f t="shared" ref="A85:A104" si="6">A35</f>
        <v>A</v>
      </c>
      <c r="B85" s="44" t="str">
        <f t="shared" ref="B85:C100" si="7">IF(ISBLANK(B35),"",B35)</f>
        <v/>
      </c>
      <c r="C85" s="44" t="str">
        <f t="shared" si="7"/>
        <v/>
      </c>
      <c r="D85" s="207" t="str">
        <f>IF(ISBLANK(C60),"",C60)</f>
        <v/>
      </c>
      <c r="E85" s="207"/>
      <c r="F85" s="22">
        <f t="shared" ref="F85:F104" si="8">IF(J35=$L$123,F35-F60,0)</f>
        <v>0</v>
      </c>
      <c r="G85" s="22">
        <f t="shared" ref="G85:G104" si="9">IF(J35=$L$124,F35-F60,0)</f>
        <v>0</v>
      </c>
      <c r="H85" s="23">
        <f t="shared" ref="H85:H104" si="10">I35-I60</f>
        <v>0</v>
      </c>
      <c r="K85" s="8"/>
    </row>
    <row r="86" spans="1:23" ht="26.25" customHeight="1">
      <c r="A86" s="16" t="str">
        <f t="shared" si="6"/>
        <v>B</v>
      </c>
      <c r="B86" s="43" t="str">
        <f t="shared" si="7"/>
        <v/>
      </c>
      <c r="C86" s="43" t="str">
        <f t="shared" si="7"/>
        <v/>
      </c>
      <c r="D86" s="217" t="str">
        <f>IF(ISBLANK(C61),"",C61)</f>
        <v/>
      </c>
      <c r="E86" s="217"/>
      <c r="F86" s="22">
        <f t="shared" si="8"/>
        <v>0</v>
      </c>
      <c r="G86" s="22">
        <f t="shared" si="9"/>
        <v>0</v>
      </c>
      <c r="H86" s="23">
        <f t="shared" si="10"/>
        <v>0</v>
      </c>
      <c r="K86" s="8"/>
    </row>
    <row r="87" spans="1:23" ht="26.25" customHeight="1">
      <c r="A87" s="16" t="str">
        <f t="shared" si="6"/>
        <v>C</v>
      </c>
      <c r="B87" s="43" t="str">
        <f t="shared" si="7"/>
        <v/>
      </c>
      <c r="C87" s="43" t="str">
        <f t="shared" si="7"/>
        <v/>
      </c>
      <c r="D87" s="217" t="str">
        <f t="shared" ref="D87:D104" si="11">IF(ISBLANK(C62),"",C62)</f>
        <v/>
      </c>
      <c r="E87" s="217"/>
      <c r="F87" s="22">
        <f t="shared" si="8"/>
        <v>0</v>
      </c>
      <c r="G87" s="22">
        <f t="shared" si="9"/>
        <v>0</v>
      </c>
      <c r="H87" s="23">
        <f t="shared" si="10"/>
        <v>0</v>
      </c>
      <c r="K87" s="8"/>
    </row>
    <row r="88" spans="1:23" ht="26.25" customHeight="1">
      <c r="A88" s="16" t="str">
        <f t="shared" si="6"/>
        <v>D</v>
      </c>
      <c r="B88" s="43" t="str">
        <f t="shared" si="7"/>
        <v/>
      </c>
      <c r="C88" s="43" t="str">
        <f t="shared" si="7"/>
        <v/>
      </c>
      <c r="D88" s="217" t="str">
        <f t="shared" si="11"/>
        <v/>
      </c>
      <c r="E88" s="217"/>
      <c r="F88" s="22">
        <f t="shared" si="8"/>
        <v>0</v>
      </c>
      <c r="G88" s="22">
        <f t="shared" si="9"/>
        <v>0</v>
      </c>
      <c r="H88" s="23">
        <f t="shared" si="10"/>
        <v>0</v>
      </c>
      <c r="K88" s="8"/>
    </row>
    <row r="89" spans="1:23" ht="26.25" customHeight="1">
      <c r="A89" s="16" t="str">
        <f t="shared" si="6"/>
        <v>E</v>
      </c>
      <c r="B89" s="43" t="str">
        <f t="shared" si="7"/>
        <v/>
      </c>
      <c r="C89" s="43" t="str">
        <f t="shared" si="7"/>
        <v/>
      </c>
      <c r="D89" s="217" t="str">
        <f t="shared" si="11"/>
        <v/>
      </c>
      <c r="E89" s="217"/>
      <c r="F89" s="22">
        <f t="shared" si="8"/>
        <v>0</v>
      </c>
      <c r="G89" s="22">
        <f t="shared" si="9"/>
        <v>0</v>
      </c>
      <c r="H89" s="23">
        <f t="shared" si="10"/>
        <v>0</v>
      </c>
      <c r="K89" s="8"/>
    </row>
    <row r="90" spans="1:23" ht="26.25" customHeight="1">
      <c r="A90" s="16" t="str">
        <f t="shared" si="6"/>
        <v>F</v>
      </c>
      <c r="B90" s="43" t="str">
        <f t="shared" si="7"/>
        <v/>
      </c>
      <c r="C90" s="43" t="str">
        <f t="shared" si="7"/>
        <v/>
      </c>
      <c r="D90" s="217" t="str">
        <f t="shared" si="11"/>
        <v/>
      </c>
      <c r="E90" s="217"/>
      <c r="F90" s="22">
        <f t="shared" si="8"/>
        <v>0</v>
      </c>
      <c r="G90" s="22">
        <f t="shared" si="9"/>
        <v>0</v>
      </c>
      <c r="H90" s="23">
        <f t="shared" si="10"/>
        <v>0</v>
      </c>
      <c r="K90" s="8"/>
    </row>
    <row r="91" spans="1:23" ht="26.25" customHeight="1">
      <c r="A91" s="16" t="str">
        <f t="shared" si="6"/>
        <v>G</v>
      </c>
      <c r="B91" s="43" t="str">
        <f t="shared" si="7"/>
        <v/>
      </c>
      <c r="C91" s="43" t="str">
        <f t="shared" si="7"/>
        <v/>
      </c>
      <c r="D91" s="217" t="str">
        <f t="shared" si="11"/>
        <v/>
      </c>
      <c r="E91" s="217"/>
      <c r="F91" s="22">
        <f t="shared" si="8"/>
        <v>0</v>
      </c>
      <c r="G91" s="22">
        <f t="shared" si="9"/>
        <v>0</v>
      </c>
      <c r="H91" s="23">
        <f t="shared" si="10"/>
        <v>0</v>
      </c>
      <c r="K91" s="8"/>
    </row>
    <row r="92" spans="1:23" ht="26.25" customHeight="1">
      <c r="A92" s="16" t="str">
        <f t="shared" si="6"/>
        <v>H</v>
      </c>
      <c r="B92" s="43" t="str">
        <f t="shared" si="7"/>
        <v/>
      </c>
      <c r="C92" s="43" t="str">
        <f t="shared" si="7"/>
        <v/>
      </c>
      <c r="D92" s="217" t="str">
        <f t="shared" si="11"/>
        <v/>
      </c>
      <c r="E92" s="217"/>
      <c r="F92" s="22">
        <f t="shared" si="8"/>
        <v>0</v>
      </c>
      <c r="G92" s="22">
        <f t="shared" si="9"/>
        <v>0</v>
      </c>
      <c r="H92" s="23">
        <f t="shared" si="10"/>
        <v>0</v>
      </c>
      <c r="K92" s="8"/>
    </row>
    <row r="93" spans="1:23" ht="26.25" customHeight="1">
      <c r="A93" s="16" t="str">
        <f t="shared" si="6"/>
        <v>I</v>
      </c>
      <c r="B93" s="43" t="str">
        <f t="shared" si="7"/>
        <v/>
      </c>
      <c r="C93" s="43" t="str">
        <f t="shared" si="7"/>
        <v/>
      </c>
      <c r="D93" s="217" t="str">
        <f t="shared" si="11"/>
        <v/>
      </c>
      <c r="E93" s="217"/>
      <c r="F93" s="22">
        <f t="shared" si="8"/>
        <v>0</v>
      </c>
      <c r="G93" s="22">
        <f t="shared" si="9"/>
        <v>0</v>
      </c>
      <c r="H93" s="23">
        <f t="shared" si="10"/>
        <v>0</v>
      </c>
      <c r="K93" s="8"/>
    </row>
    <row r="94" spans="1:23" ht="26.25" customHeight="1">
      <c r="A94" s="16" t="str">
        <f t="shared" si="6"/>
        <v>J</v>
      </c>
      <c r="B94" s="43" t="str">
        <f t="shared" si="7"/>
        <v/>
      </c>
      <c r="C94" s="43" t="str">
        <f t="shared" si="7"/>
        <v/>
      </c>
      <c r="D94" s="217" t="str">
        <f t="shared" si="11"/>
        <v/>
      </c>
      <c r="E94" s="217"/>
      <c r="F94" s="22">
        <f t="shared" si="8"/>
        <v>0</v>
      </c>
      <c r="G94" s="22">
        <f t="shared" si="9"/>
        <v>0</v>
      </c>
      <c r="H94" s="23">
        <f t="shared" si="10"/>
        <v>0</v>
      </c>
      <c r="K94" s="8"/>
    </row>
    <row r="95" spans="1:23" ht="26.25" customHeight="1">
      <c r="A95" s="16" t="str">
        <f t="shared" si="6"/>
        <v>K</v>
      </c>
      <c r="B95" s="43" t="str">
        <f t="shared" si="7"/>
        <v/>
      </c>
      <c r="C95" s="43" t="str">
        <f t="shared" si="7"/>
        <v/>
      </c>
      <c r="D95" s="217" t="str">
        <f t="shared" si="11"/>
        <v/>
      </c>
      <c r="E95" s="217"/>
      <c r="F95" s="22">
        <f t="shared" si="8"/>
        <v>0</v>
      </c>
      <c r="G95" s="22">
        <f t="shared" si="9"/>
        <v>0</v>
      </c>
      <c r="H95" s="23">
        <f t="shared" si="10"/>
        <v>0</v>
      </c>
      <c r="K95" s="8"/>
    </row>
    <row r="96" spans="1:23" ht="26.25" customHeight="1">
      <c r="A96" s="16" t="str">
        <f t="shared" si="6"/>
        <v>L</v>
      </c>
      <c r="B96" s="43" t="str">
        <f t="shared" si="7"/>
        <v/>
      </c>
      <c r="C96" s="43" t="str">
        <f t="shared" si="7"/>
        <v/>
      </c>
      <c r="D96" s="217" t="str">
        <f t="shared" si="11"/>
        <v/>
      </c>
      <c r="E96" s="217"/>
      <c r="F96" s="22">
        <f t="shared" si="8"/>
        <v>0</v>
      </c>
      <c r="G96" s="22">
        <f t="shared" si="9"/>
        <v>0</v>
      </c>
      <c r="H96" s="23">
        <f t="shared" si="10"/>
        <v>0</v>
      </c>
      <c r="K96" s="8"/>
    </row>
    <row r="97" spans="1:19" ht="26.25" customHeight="1">
      <c r="A97" s="16" t="str">
        <f t="shared" si="6"/>
        <v>M</v>
      </c>
      <c r="B97" s="43" t="str">
        <f t="shared" si="7"/>
        <v/>
      </c>
      <c r="C97" s="43" t="str">
        <f t="shared" si="7"/>
        <v/>
      </c>
      <c r="D97" s="217" t="str">
        <f t="shared" si="11"/>
        <v/>
      </c>
      <c r="E97" s="217"/>
      <c r="F97" s="22">
        <f t="shared" si="8"/>
        <v>0</v>
      </c>
      <c r="G97" s="22">
        <f t="shared" si="9"/>
        <v>0</v>
      </c>
      <c r="H97" s="23">
        <f t="shared" si="10"/>
        <v>0</v>
      </c>
      <c r="K97" s="8"/>
    </row>
    <row r="98" spans="1:19" ht="26.25" customHeight="1">
      <c r="A98" s="16" t="str">
        <f t="shared" si="6"/>
        <v>N</v>
      </c>
      <c r="B98" s="43" t="str">
        <f t="shared" si="7"/>
        <v/>
      </c>
      <c r="C98" s="43" t="str">
        <f t="shared" si="7"/>
        <v/>
      </c>
      <c r="D98" s="217" t="str">
        <f t="shared" si="11"/>
        <v/>
      </c>
      <c r="E98" s="217"/>
      <c r="F98" s="22">
        <f t="shared" si="8"/>
        <v>0</v>
      </c>
      <c r="G98" s="22">
        <f t="shared" si="9"/>
        <v>0</v>
      </c>
      <c r="H98" s="23">
        <f t="shared" si="10"/>
        <v>0</v>
      </c>
      <c r="K98" s="8"/>
    </row>
    <row r="99" spans="1:19" ht="26.25" customHeight="1">
      <c r="A99" s="16" t="str">
        <f t="shared" si="6"/>
        <v>O</v>
      </c>
      <c r="B99" s="43" t="str">
        <f t="shared" si="7"/>
        <v/>
      </c>
      <c r="C99" s="43" t="str">
        <f t="shared" si="7"/>
        <v/>
      </c>
      <c r="D99" s="217" t="str">
        <f t="shared" si="11"/>
        <v/>
      </c>
      <c r="E99" s="217"/>
      <c r="F99" s="22">
        <f t="shared" si="8"/>
        <v>0</v>
      </c>
      <c r="G99" s="22">
        <f t="shared" si="9"/>
        <v>0</v>
      </c>
      <c r="H99" s="23">
        <f t="shared" si="10"/>
        <v>0</v>
      </c>
      <c r="K99" s="8"/>
    </row>
    <row r="100" spans="1:19" ht="26.25" customHeight="1">
      <c r="A100" s="16" t="str">
        <f t="shared" si="6"/>
        <v>P</v>
      </c>
      <c r="B100" s="43" t="str">
        <f t="shared" si="7"/>
        <v/>
      </c>
      <c r="C100" s="43" t="str">
        <f t="shared" si="7"/>
        <v/>
      </c>
      <c r="D100" s="217" t="str">
        <f t="shared" si="11"/>
        <v/>
      </c>
      <c r="E100" s="217"/>
      <c r="F100" s="22">
        <f t="shared" si="8"/>
        <v>0</v>
      </c>
      <c r="G100" s="22">
        <f t="shared" si="9"/>
        <v>0</v>
      </c>
      <c r="H100" s="23">
        <f t="shared" si="10"/>
        <v>0</v>
      </c>
      <c r="K100" s="8"/>
    </row>
    <row r="101" spans="1:19" ht="26.25" customHeight="1">
      <c r="A101" s="16" t="str">
        <f t="shared" si="6"/>
        <v>Q</v>
      </c>
      <c r="B101" s="43" t="str">
        <f t="shared" ref="B101:C104" si="12">IF(ISBLANK(B51),"",B51)</f>
        <v/>
      </c>
      <c r="C101" s="43" t="str">
        <f t="shared" si="12"/>
        <v/>
      </c>
      <c r="D101" s="217" t="str">
        <f t="shared" si="11"/>
        <v/>
      </c>
      <c r="E101" s="217"/>
      <c r="F101" s="22">
        <f t="shared" si="8"/>
        <v>0</v>
      </c>
      <c r="G101" s="22">
        <f t="shared" si="9"/>
        <v>0</v>
      </c>
      <c r="H101" s="23">
        <f t="shared" si="10"/>
        <v>0</v>
      </c>
      <c r="K101" s="8"/>
    </row>
    <row r="102" spans="1:19" ht="26.25" customHeight="1">
      <c r="A102" s="16" t="str">
        <f t="shared" si="6"/>
        <v>R</v>
      </c>
      <c r="B102" s="43" t="str">
        <f t="shared" si="12"/>
        <v/>
      </c>
      <c r="C102" s="43" t="str">
        <f t="shared" si="12"/>
        <v/>
      </c>
      <c r="D102" s="217" t="str">
        <f t="shared" si="11"/>
        <v/>
      </c>
      <c r="E102" s="217"/>
      <c r="F102" s="22">
        <f t="shared" si="8"/>
        <v>0</v>
      </c>
      <c r="G102" s="22">
        <f t="shared" si="9"/>
        <v>0</v>
      </c>
      <c r="H102" s="23">
        <f t="shared" si="10"/>
        <v>0</v>
      </c>
      <c r="K102" s="8"/>
    </row>
    <row r="103" spans="1:19" ht="26.25" customHeight="1">
      <c r="A103" s="16" t="str">
        <f t="shared" si="6"/>
        <v>S</v>
      </c>
      <c r="B103" s="43" t="str">
        <f>IF(ISBLANK(B53),"",B53)</f>
        <v/>
      </c>
      <c r="C103" s="43" t="str">
        <f t="shared" si="12"/>
        <v/>
      </c>
      <c r="D103" s="217" t="str">
        <f t="shared" si="11"/>
        <v/>
      </c>
      <c r="E103" s="217"/>
      <c r="F103" s="22">
        <f t="shared" si="8"/>
        <v>0</v>
      </c>
      <c r="G103" s="22">
        <f t="shared" si="9"/>
        <v>0</v>
      </c>
      <c r="H103" s="23">
        <f t="shared" si="10"/>
        <v>0</v>
      </c>
      <c r="K103" s="8"/>
    </row>
    <row r="104" spans="1:19" ht="26.25" customHeight="1">
      <c r="A104" s="16" t="str">
        <f t="shared" si="6"/>
        <v>T</v>
      </c>
      <c r="B104" s="43" t="str">
        <f>IF(ISBLANK(B54),"",B54)</f>
        <v/>
      </c>
      <c r="C104" s="43" t="str">
        <f t="shared" si="12"/>
        <v/>
      </c>
      <c r="D104" s="218" t="str">
        <f t="shared" si="11"/>
        <v/>
      </c>
      <c r="E104" s="218"/>
      <c r="F104" s="22">
        <f t="shared" si="8"/>
        <v>0</v>
      </c>
      <c r="G104" s="22">
        <f t="shared" si="9"/>
        <v>0</v>
      </c>
      <c r="H104" s="23">
        <f t="shared" si="10"/>
        <v>0</v>
      </c>
      <c r="K104" s="8"/>
    </row>
    <row r="105" spans="1:19" ht="13.5" thickBot="1">
      <c r="B105" s="13" t="s">
        <v>43</v>
      </c>
      <c r="C105" s="13"/>
      <c r="D105" s="13"/>
      <c r="E105" s="13"/>
      <c r="F105" s="19">
        <f>SUM(F85:F104)</f>
        <v>0</v>
      </c>
      <c r="G105" s="19">
        <f>SUM(G85:G104)</f>
        <v>0</v>
      </c>
      <c r="H105" s="6">
        <f>SUM(H85:H104)</f>
        <v>0</v>
      </c>
      <c r="K105" s="8"/>
    </row>
    <row r="106" spans="1:19" ht="13.5" thickTop="1">
      <c r="B106" s="31"/>
      <c r="C106" s="31"/>
      <c r="D106" s="31"/>
      <c r="E106" s="33"/>
      <c r="F106" s="33"/>
      <c r="G106" s="8"/>
      <c r="H106" s="8"/>
    </row>
    <row r="107" spans="1:19" ht="15.75">
      <c r="B107" s="10" t="s">
        <v>70</v>
      </c>
    </row>
    <row r="109" spans="1:19" ht="30.75" customHeight="1">
      <c r="B109" s="215" t="s">
        <v>232</v>
      </c>
      <c r="C109" s="215"/>
      <c r="D109" s="215"/>
      <c r="E109" s="215"/>
      <c r="F109" s="215"/>
      <c r="G109" s="215"/>
      <c r="H109" s="215"/>
      <c r="I109" s="215"/>
      <c r="J109" s="215"/>
    </row>
    <row r="110" spans="1:19" ht="30.75" customHeight="1">
      <c r="B110" s="215" t="s">
        <v>233</v>
      </c>
      <c r="C110" s="215"/>
      <c r="D110" s="215"/>
      <c r="E110" s="215"/>
      <c r="F110" s="215"/>
      <c r="G110" s="215"/>
      <c r="H110" s="215"/>
      <c r="I110" s="215"/>
      <c r="J110" s="215"/>
    </row>
    <row r="112" spans="1:19">
      <c r="R112" s="53" t="s">
        <v>135</v>
      </c>
      <c r="S112" s="1" t="s">
        <v>136</v>
      </c>
    </row>
    <row r="113" spans="1:26">
      <c r="R113" s="53" t="s">
        <v>137</v>
      </c>
      <c r="S113" s="1" t="s">
        <v>138</v>
      </c>
    </row>
    <row r="114" spans="1:26">
      <c r="R114" s="53" t="s">
        <v>139</v>
      </c>
      <c r="S114" s="1" t="s">
        <v>140</v>
      </c>
    </row>
    <row r="121" spans="1:26" ht="15.75">
      <c r="B121" s="36" t="s">
        <v>73</v>
      </c>
      <c r="C121" s="37"/>
      <c r="D121" s="37"/>
      <c r="E121" s="38"/>
      <c r="F121" s="38"/>
      <c r="G121" s="38"/>
      <c r="H121" s="38"/>
      <c r="I121" s="37"/>
      <c r="J121" s="37"/>
      <c r="K121" s="37"/>
      <c r="L121" s="39"/>
      <c r="R121" s="39"/>
      <c r="S121" s="39"/>
      <c r="T121" s="39"/>
      <c r="U121" s="39"/>
      <c r="V121" s="39"/>
      <c r="W121" s="39"/>
      <c r="X121" s="39"/>
      <c r="Y121" s="39"/>
      <c r="Z121" s="39"/>
    </row>
    <row r="122" spans="1:26" s="144" customFormat="1" ht="38.25">
      <c r="A122" s="143"/>
      <c r="B122" s="66"/>
      <c r="D122" s="82" t="s">
        <v>234</v>
      </c>
      <c r="E122" s="145" t="s">
        <v>235</v>
      </c>
      <c r="F122" s="145" t="s">
        <v>236</v>
      </c>
      <c r="G122" s="67" t="s">
        <v>237</v>
      </c>
      <c r="H122" s="146" t="s">
        <v>238</v>
      </c>
      <c r="I122" s="67" t="s">
        <v>85</v>
      </c>
      <c r="J122" s="82" t="s">
        <v>239</v>
      </c>
      <c r="K122" s="147" t="s">
        <v>240</v>
      </c>
      <c r="L122" s="67" t="s">
        <v>86</v>
      </c>
      <c r="R122" s="148" t="s">
        <v>74</v>
      </c>
      <c r="S122" s="148" t="s">
        <v>75</v>
      </c>
      <c r="T122" s="148" t="s">
        <v>76</v>
      </c>
      <c r="U122" s="148" t="s">
        <v>77</v>
      </c>
      <c r="V122" s="148" t="s">
        <v>78</v>
      </c>
      <c r="W122" s="148" t="s">
        <v>79</v>
      </c>
      <c r="X122" s="148" t="s">
        <v>80</v>
      </c>
      <c r="Y122" s="148" t="s">
        <v>81</v>
      </c>
      <c r="Z122" s="148" t="s">
        <v>82</v>
      </c>
    </row>
    <row r="123" spans="1:26" ht="25.5">
      <c r="B123" s="68" t="s">
        <v>87</v>
      </c>
      <c r="C123" s="69">
        <v>1000</v>
      </c>
      <c r="D123" s="83" t="s">
        <v>241</v>
      </c>
      <c r="E123" s="84">
        <v>0.76</v>
      </c>
      <c r="F123" s="84">
        <v>1.05</v>
      </c>
      <c r="G123" s="70" t="s">
        <v>90</v>
      </c>
      <c r="H123" s="80">
        <v>0.85</v>
      </c>
      <c r="I123" s="70" t="s">
        <v>91</v>
      </c>
      <c r="J123" s="88" t="s">
        <v>89</v>
      </c>
      <c r="K123" s="84">
        <v>3</v>
      </c>
      <c r="L123" s="70" t="s">
        <v>63</v>
      </c>
      <c r="R123" s="1" t="s">
        <v>88</v>
      </c>
      <c r="S123" s="1">
        <v>1</v>
      </c>
      <c r="T123" s="1">
        <v>1.1399999999999999</v>
      </c>
      <c r="U123" s="1">
        <v>1.31</v>
      </c>
      <c r="V123" s="1">
        <v>0.36</v>
      </c>
      <c r="W123" s="1">
        <v>0.16</v>
      </c>
      <c r="X123" s="1">
        <v>1.4999999999999999E-2</v>
      </c>
      <c r="Y123" s="1">
        <v>4.319654427645788</v>
      </c>
      <c r="Z123" s="1">
        <v>4630</v>
      </c>
    </row>
    <row r="124" spans="1:26" ht="25.5">
      <c r="B124" s="40" t="s">
        <v>92</v>
      </c>
      <c r="C124" s="40">
        <v>3.4119999999999999</v>
      </c>
      <c r="D124" s="85" t="s">
        <v>242</v>
      </c>
      <c r="E124" s="86">
        <v>0.39</v>
      </c>
      <c r="F124" s="86">
        <v>1.04</v>
      </c>
      <c r="G124" s="72" t="s">
        <v>95</v>
      </c>
      <c r="H124" s="81">
        <v>0.95</v>
      </c>
      <c r="I124" s="72" t="s">
        <v>96</v>
      </c>
      <c r="J124" s="85" t="s">
        <v>94</v>
      </c>
      <c r="K124" s="86">
        <v>4</v>
      </c>
      <c r="L124" s="72" t="s">
        <v>64</v>
      </c>
      <c r="R124" s="1" t="s">
        <v>93</v>
      </c>
      <c r="S124" s="1">
        <v>0.623</v>
      </c>
      <c r="T124" s="1">
        <v>1.1499999999999999</v>
      </c>
      <c r="U124" s="1">
        <v>1.67</v>
      </c>
      <c r="V124" s="1">
        <v>0.43</v>
      </c>
      <c r="W124" s="1">
        <v>0.19</v>
      </c>
      <c r="X124" s="1">
        <v>1.7999999999999999E-2</v>
      </c>
      <c r="Y124" s="1">
        <v>10.655301012253597</v>
      </c>
      <c r="Z124" s="1">
        <v>1877</v>
      </c>
    </row>
    <row r="125" spans="1:26" ht="25.5">
      <c r="B125" s="40" t="s">
        <v>97</v>
      </c>
      <c r="C125" s="40">
        <v>1037</v>
      </c>
      <c r="D125" s="85" t="s">
        <v>125</v>
      </c>
      <c r="E125" s="86">
        <v>0.79</v>
      </c>
      <c r="F125" s="86">
        <v>1.03</v>
      </c>
      <c r="G125" s="72" t="s">
        <v>100</v>
      </c>
      <c r="H125" s="81">
        <v>3</v>
      </c>
      <c r="I125" s="72" t="s">
        <v>101</v>
      </c>
      <c r="J125" s="85" t="s">
        <v>99</v>
      </c>
      <c r="K125" s="86">
        <v>100000000</v>
      </c>
      <c r="L125" s="74"/>
      <c r="R125" s="1" t="s">
        <v>98</v>
      </c>
      <c r="S125" s="1">
        <v>1</v>
      </c>
      <c r="T125" s="1">
        <v>1.1399999999999999</v>
      </c>
      <c r="U125" s="1">
        <v>1.22</v>
      </c>
      <c r="V125" s="1">
        <v>0.32</v>
      </c>
      <c r="W125" s="1">
        <v>0.14000000000000001</v>
      </c>
      <c r="X125" s="1">
        <v>1.4E-2</v>
      </c>
      <c r="Y125" s="1">
        <v>4.2890842805061116</v>
      </c>
      <c r="Z125" s="1">
        <v>4663</v>
      </c>
    </row>
    <row r="126" spans="1:26" ht="38.25">
      <c r="B126" s="73" t="s">
        <v>103</v>
      </c>
      <c r="C126" s="71">
        <v>1</v>
      </c>
      <c r="D126" s="85" t="s">
        <v>107</v>
      </c>
      <c r="E126" s="86">
        <v>0.13</v>
      </c>
      <c r="F126" s="86">
        <v>0.92</v>
      </c>
      <c r="G126" s="72" t="s">
        <v>94</v>
      </c>
      <c r="H126" s="81">
        <v>4</v>
      </c>
      <c r="I126" s="72" t="s">
        <v>105</v>
      </c>
      <c r="J126" s="85"/>
      <c r="K126" s="86"/>
      <c r="L126" s="74"/>
      <c r="R126" s="1" t="s">
        <v>104</v>
      </c>
      <c r="S126" s="1">
        <v>0.96099999999999997</v>
      </c>
      <c r="T126" s="1">
        <v>1.18</v>
      </c>
      <c r="U126" s="1">
        <v>1.54</v>
      </c>
      <c r="V126" s="1">
        <v>0.55000000000000004</v>
      </c>
      <c r="W126" s="1">
        <v>0.24</v>
      </c>
      <c r="X126" s="1">
        <v>4.7E-2</v>
      </c>
      <c r="Y126" s="1">
        <v>5.2548607461902259</v>
      </c>
      <c r="Z126" s="1">
        <v>3806</v>
      </c>
    </row>
    <row r="127" spans="1:26" ht="25.5">
      <c r="B127" s="73" t="s">
        <v>102</v>
      </c>
      <c r="C127" s="77">
        <v>0.5</v>
      </c>
      <c r="D127" s="87" t="s">
        <v>243</v>
      </c>
      <c r="E127" s="86">
        <v>0.67</v>
      </c>
      <c r="F127" s="86">
        <v>0.8</v>
      </c>
      <c r="G127" s="74"/>
      <c r="H127" s="75"/>
      <c r="I127" s="72" t="s">
        <v>109</v>
      </c>
      <c r="J127" s="76"/>
      <c r="K127" s="75"/>
      <c r="L127" s="74"/>
      <c r="R127" s="1" t="s">
        <v>107</v>
      </c>
      <c r="S127" s="1">
        <v>1</v>
      </c>
      <c r="T127" s="1">
        <v>1.24</v>
      </c>
      <c r="U127" s="1">
        <v>1.53</v>
      </c>
      <c r="V127" s="1">
        <v>0.52</v>
      </c>
      <c r="W127" s="1">
        <v>0.22</v>
      </c>
      <c r="X127" s="1">
        <v>2.1999999999999999E-2</v>
      </c>
      <c r="Y127" s="1">
        <v>3.0674846625766872</v>
      </c>
      <c r="Z127" s="1">
        <v>6520</v>
      </c>
    </row>
    <row r="128" spans="1:26" ht="25.5">
      <c r="B128" s="93" t="s">
        <v>113</v>
      </c>
      <c r="C128" s="103" t="s">
        <v>114</v>
      </c>
      <c r="D128" s="87" t="s">
        <v>244</v>
      </c>
      <c r="E128" s="86">
        <v>0.45</v>
      </c>
      <c r="F128" s="86">
        <v>0.25</v>
      </c>
      <c r="G128" s="74"/>
      <c r="H128" s="75"/>
      <c r="I128" s="72" t="s">
        <v>112</v>
      </c>
      <c r="J128" s="76"/>
      <c r="K128" s="75"/>
      <c r="L128" s="74"/>
      <c r="R128" s="1" t="s">
        <v>111</v>
      </c>
      <c r="S128" s="1">
        <v>0.91800000000000004</v>
      </c>
      <c r="T128" s="1">
        <v>1.02</v>
      </c>
      <c r="U128" s="1">
        <v>1.02</v>
      </c>
      <c r="V128" s="1">
        <v>0.37</v>
      </c>
      <c r="W128" s="1">
        <v>0.16</v>
      </c>
      <c r="X128" s="1">
        <v>1.6E-2</v>
      </c>
      <c r="Y128" s="1">
        <v>7.0175438596491224</v>
      </c>
      <c r="Z128" s="1">
        <v>2850</v>
      </c>
    </row>
    <row r="129" spans="2:26" ht="25.5">
      <c r="B129" s="93" t="s">
        <v>116</v>
      </c>
      <c r="C129" s="103">
        <v>400</v>
      </c>
      <c r="D129" s="87" t="s">
        <v>245</v>
      </c>
      <c r="E129" s="86">
        <v>0.44</v>
      </c>
      <c r="F129" s="86">
        <v>0.66</v>
      </c>
      <c r="G129" s="74"/>
      <c r="H129" s="75"/>
      <c r="I129" s="72"/>
      <c r="J129" s="76"/>
      <c r="K129" s="75"/>
      <c r="L129" s="74"/>
      <c r="R129" s="1" t="s">
        <v>115</v>
      </c>
      <c r="S129" s="1">
        <v>0.19800000000000001</v>
      </c>
      <c r="T129" s="1">
        <v>1.1000000000000001</v>
      </c>
      <c r="U129" s="1">
        <v>1.1499999999999999</v>
      </c>
      <c r="V129" s="1">
        <v>0.56999999999999995</v>
      </c>
      <c r="W129" s="1">
        <v>0.25</v>
      </c>
      <c r="X129" s="1">
        <v>2.4E-2</v>
      </c>
      <c r="Y129" s="1">
        <v>6.5338124795818358</v>
      </c>
      <c r="Z129" s="1">
        <v>3061</v>
      </c>
    </row>
    <row r="130" spans="2:26" ht="25.5">
      <c r="B130" s="94" t="s">
        <v>118</v>
      </c>
      <c r="C130" s="103">
        <v>200</v>
      </c>
      <c r="D130" s="87" t="s">
        <v>246</v>
      </c>
      <c r="E130" s="86">
        <v>0.34</v>
      </c>
      <c r="F130" s="86">
        <v>0.41</v>
      </c>
      <c r="G130" s="74"/>
      <c r="H130" s="75"/>
      <c r="I130" s="72"/>
      <c r="J130" s="76"/>
      <c r="K130" s="75"/>
      <c r="L130" s="74"/>
      <c r="R130" s="1" t="s">
        <v>117</v>
      </c>
      <c r="S130" s="1">
        <v>0.19800000000000001</v>
      </c>
      <c r="T130" s="1">
        <v>1.1000000000000001</v>
      </c>
      <c r="U130" s="1">
        <v>1.1499999999999999</v>
      </c>
      <c r="V130" s="1">
        <v>0.56999999999999995</v>
      </c>
      <c r="W130" s="1">
        <v>0.25</v>
      </c>
      <c r="X130" s="1">
        <v>2.4E-2</v>
      </c>
      <c r="Y130" s="1">
        <v>6.5338124795818358</v>
      </c>
      <c r="Z130" s="1">
        <v>3061</v>
      </c>
    </row>
    <row r="131" spans="2:26">
      <c r="B131" s="41" t="s">
        <v>120</v>
      </c>
      <c r="C131" s="46">
        <f>IF(C128="Y",D12*C129+G105*C130,D10*C129+G105*C130)</f>
        <v>0</v>
      </c>
      <c r="R131" s="1" t="s">
        <v>119</v>
      </c>
      <c r="S131" s="1">
        <v>0.48399999999999999</v>
      </c>
      <c r="T131" s="1">
        <v>1.1299999999999999</v>
      </c>
      <c r="U131" s="1">
        <v>1.24</v>
      </c>
      <c r="V131" s="1">
        <v>0.6</v>
      </c>
      <c r="W131" s="1">
        <v>0.26</v>
      </c>
      <c r="X131" s="1">
        <v>2.5999999999999999E-2</v>
      </c>
      <c r="Y131" s="1">
        <v>6.8493150684931505</v>
      </c>
      <c r="Z131" s="1">
        <v>2920</v>
      </c>
    </row>
    <row r="132" spans="2:26">
      <c r="B132" s="41" t="s">
        <v>122</v>
      </c>
      <c r="C132" s="42">
        <f>J80*C127</f>
        <v>0</v>
      </c>
      <c r="R132" s="1" t="s">
        <v>121</v>
      </c>
      <c r="S132" s="1">
        <v>0.63600000000000001</v>
      </c>
      <c r="T132" s="1">
        <v>1.1499999999999999</v>
      </c>
      <c r="U132" s="1">
        <v>1.45</v>
      </c>
      <c r="V132" s="1">
        <v>0.4</v>
      </c>
      <c r="W132" s="1">
        <v>0.17</v>
      </c>
      <c r="X132" s="1">
        <v>1.7000000000000001E-2</v>
      </c>
      <c r="Y132" s="1">
        <v>6.8493150684931505</v>
      </c>
      <c r="Z132" s="1">
        <v>2920</v>
      </c>
    </row>
    <row r="133" spans="2:26">
      <c r="B133" s="41" t="s">
        <v>247</v>
      </c>
      <c r="C133" s="47" t="e">
        <f>IF(J80-(C126*D20)&lt;0,0,J80-(C126*D20))</f>
        <v>#N/A</v>
      </c>
      <c r="R133" s="1" t="s">
        <v>123</v>
      </c>
      <c r="S133" s="1">
        <v>0.66</v>
      </c>
      <c r="T133" s="1">
        <v>1.1200000000000001</v>
      </c>
      <c r="U133" s="1">
        <v>1.32</v>
      </c>
      <c r="V133" s="1">
        <v>0.46</v>
      </c>
      <c r="W133" s="1">
        <v>0.2</v>
      </c>
      <c r="X133" s="1">
        <v>0.02</v>
      </c>
      <c r="Y133" s="1">
        <v>8.291873963515755</v>
      </c>
      <c r="Z133" s="1">
        <v>2412</v>
      </c>
    </row>
    <row r="134" spans="2:26">
      <c r="R134" s="1" t="s">
        <v>125</v>
      </c>
      <c r="S134" s="1">
        <v>0.96699999999999997</v>
      </c>
      <c r="T134" s="1">
        <v>1.1599999999999999</v>
      </c>
      <c r="U134" s="1">
        <v>1.39</v>
      </c>
      <c r="V134" s="1">
        <v>0.44</v>
      </c>
      <c r="W134" s="1">
        <v>0.19</v>
      </c>
      <c r="X134" s="1">
        <v>1.9E-2</v>
      </c>
      <c r="Y134" s="1">
        <v>3.6744442403086532</v>
      </c>
      <c r="Z134" s="1">
        <v>5443</v>
      </c>
    </row>
    <row r="135" spans="2:26">
      <c r="R135" s="1" t="s">
        <v>127</v>
      </c>
      <c r="S135" s="1">
        <v>1</v>
      </c>
      <c r="T135" s="1">
        <v>1.1399999999999999</v>
      </c>
      <c r="U135" s="1">
        <v>1.34</v>
      </c>
      <c r="V135" s="1">
        <v>0.43</v>
      </c>
      <c r="W135" s="1">
        <v>0.19</v>
      </c>
      <c r="X135" s="1">
        <v>1.7999999999999999E-2</v>
      </c>
      <c r="Y135" s="1">
        <v>4.9200492004920049</v>
      </c>
      <c r="Z135" s="1">
        <v>4065</v>
      </c>
    </row>
    <row r="136" spans="2:26">
      <c r="R136" s="1" t="s">
        <v>129</v>
      </c>
      <c r="S136" s="1">
        <v>1</v>
      </c>
      <c r="T136" s="1">
        <v>1.1200000000000001</v>
      </c>
      <c r="U136" s="1">
        <v>1.39</v>
      </c>
      <c r="V136" s="1">
        <v>0.46</v>
      </c>
      <c r="W136" s="1">
        <v>0.2</v>
      </c>
      <c r="X136" s="1">
        <v>1.9E-2</v>
      </c>
      <c r="Y136" s="1">
        <v>5.4141851651326478</v>
      </c>
      <c r="Z136" s="1">
        <v>3694</v>
      </c>
    </row>
    <row r="137" spans="2:26">
      <c r="R137" s="1" t="s">
        <v>130</v>
      </c>
      <c r="S137" s="1">
        <v>0.61799999999999999</v>
      </c>
      <c r="T137" s="1">
        <v>1.0900000000000001</v>
      </c>
      <c r="U137" s="1">
        <v>1.43</v>
      </c>
      <c r="V137" s="1">
        <v>0.44</v>
      </c>
      <c r="W137" s="1">
        <v>0.19</v>
      </c>
      <c r="X137" s="1">
        <v>1.9E-2</v>
      </c>
      <c r="Y137" s="1">
        <v>6.8493150684931505</v>
      </c>
      <c r="Z137" s="1">
        <v>2920</v>
      </c>
    </row>
    <row r="138" spans="2:26">
      <c r="R138" s="1" t="s">
        <v>131</v>
      </c>
      <c r="S138" s="1">
        <v>0.71699999999999997</v>
      </c>
      <c r="T138" s="1">
        <v>1.1299999999999999</v>
      </c>
      <c r="U138" s="1">
        <v>1.42</v>
      </c>
      <c r="V138" s="1">
        <v>0.43</v>
      </c>
      <c r="W138" s="1">
        <v>0.19</v>
      </c>
      <c r="X138" s="1">
        <v>1.7999999999999999E-2</v>
      </c>
      <c r="Y138" s="1">
        <v>6.5252854812398047</v>
      </c>
      <c r="Z138" s="1">
        <v>3065</v>
      </c>
    </row>
    <row r="139" spans="2:26">
      <c r="R139" s="1" t="s">
        <v>132</v>
      </c>
      <c r="S139" s="1">
        <v>0.1</v>
      </c>
      <c r="T139" s="1">
        <v>1</v>
      </c>
      <c r="U139" s="1">
        <v>1</v>
      </c>
      <c r="V139" s="1">
        <v>0</v>
      </c>
      <c r="W139" s="1">
        <v>0</v>
      </c>
      <c r="X139" s="1">
        <v>0</v>
      </c>
      <c r="Y139" s="149">
        <v>7</v>
      </c>
      <c r="Z139" s="149">
        <v>2920</v>
      </c>
    </row>
    <row r="140" spans="2:26">
      <c r="R140" s="1" t="s">
        <v>133</v>
      </c>
      <c r="S140" s="1">
        <v>1</v>
      </c>
      <c r="T140" s="1">
        <v>1.29</v>
      </c>
      <c r="U140" s="1">
        <v>1.29</v>
      </c>
      <c r="V140" s="1">
        <v>0</v>
      </c>
      <c r="W140" s="1">
        <v>0</v>
      </c>
      <c r="X140" s="1">
        <v>0</v>
      </c>
      <c r="Y140" s="149">
        <v>4.3</v>
      </c>
      <c r="Z140" s="149">
        <v>4663</v>
      </c>
    </row>
    <row r="141" spans="2:26">
      <c r="R141" s="1" t="s">
        <v>134</v>
      </c>
      <c r="S141" s="1">
        <v>1</v>
      </c>
      <c r="T141" s="1">
        <v>1.5</v>
      </c>
      <c r="U141" s="1">
        <v>1.5</v>
      </c>
      <c r="V141" s="1">
        <v>0</v>
      </c>
      <c r="W141" s="1">
        <v>0</v>
      </c>
      <c r="X141" s="1">
        <v>0</v>
      </c>
      <c r="Y141" s="149">
        <v>4.3</v>
      </c>
      <c r="Z141" s="149">
        <v>4663</v>
      </c>
    </row>
    <row r="142" spans="2:26">
      <c r="B142" s="1"/>
    </row>
    <row r="143" spans="2:26">
      <c r="B143" s="1"/>
    </row>
    <row r="144" spans="2:26">
      <c r="B144" s="1"/>
      <c r="R144" s="53" t="s">
        <v>110</v>
      </c>
      <c r="S144" s="1">
        <v>1</v>
      </c>
    </row>
    <row r="145" spans="2:2">
      <c r="B145" s="1"/>
    </row>
    <row r="146" spans="2:2">
      <c r="B146" s="1"/>
    </row>
  </sheetData>
  <sheetProtection selectLockedCells="1"/>
  <mergeCells count="54">
    <mergeCell ref="C2:E2"/>
    <mergeCell ref="F2:G2"/>
    <mergeCell ref="H2:J2"/>
    <mergeCell ref="C3:E3"/>
    <mergeCell ref="F3:G3"/>
    <mergeCell ref="H3:J3"/>
    <mergeCell ref="B16:C16"/>
    <mergeCell ref="F16:I16"/>
    <mergeCell ref="C4:E4"/>
    <mergeCell ref="F4:G4"/>
    <mergeCell ref="H4:J4"/>
    <mergeCell ref="C5:E5"/>
    <mergeCell ref="B7:C7"/>
    <mergeCell ref="B10:C10"/>
    <mergeCell ref="F10:I10"/>
    <mergeCell ref="B11:C11"/>
    <mergeCell ref="F11:I11"/>
    <mergeCell ref="B12:C12"/>
    <mergeCell ref="F12:I12"/>
    <mergeCell ref="F13:I13"/>
    <mergeCell ref="B29:J29"/>
    <mergeCell ref="B17:C17"/>
    <mergeCell ref="F17:I17"/>
    <mergeCell ref="B18:C18"/>
    <mergeCell ref="F18:I18"/>
    <mergeCell ref="B19:C19"/>
    <mergeCell ref="F19:G19"/>
    <mergeCell ref="B20:C20"/>
    <mergeCell ref="B21:C21"/>
    <mergeCell ref="B26:J26"/>
    <mergeCell ref="B27:J27"/>
    <mergeCell ref="B28:J28"/>
    <mergeCell ref="D96:E96"/>
    <mergeCell ref="D85:E85"/>
    <mergeCell ref="D86:E86"/>
    <mergeCell ref="D87:E87"/>
    <mergeCell ref="D88:E88"/>
    <mergeCell ref="D89:E89"/>
    <mergeCell ref="D90:E90"/>
    <mergeCell ref="D91:E91"/>
    <mergeCell ref="D92:E92"/>
    <mergeCell ref="D93:E93"/>
    <mergeCell ref="D94:E94"/>
    <mergeCell ref="D95:E95"/>
    <mergeCell ref="D103:E103"/>
    <mergeCell ref="D104:E104"/>
    <mergeCell ref="B109:J109"/>
    <mergeCell ref="B110:J110"/>
    <mergeCell ref="D97:E97"/>
    <mergeCell ref="D98:E98"/>
    <mergeCell ref="D99:E99"/>
    <mergeCell ref="D100:E100"/>
    <mergeCell ref="D101:E101"/>
    <mergeCell ref="D102:E102"/>
  </mergeCells>
  <dataValidations count="5">
    <dataValidation type="list" allowBlank="1" showInputMessage="1" showErrorMessage="1" sqref="J35:J54" xr:uid="{00000000-0002-0000-0300-000000000000}">
      <formula1>$L$123:$L$125</formula1>
    </dataValidation>
    <dataValidation type="list" allowBlank="1" showInputMessage="1" showErrorMessage="1" sqref="H4:J4" xr:uid="{00000000-0002-0000-0300-000001000000}">
      <formula1>$J$123:$J$127</formula1>
    </dataValidation>
    <dataValidation type="list" allowBlank="1" showInputMessage="1" showErrorMessage="1" sqref="C4:E4" xr:uid="{00000000-0002-0000-0300-000002000000}">
      <formula1>$G$123:$G$127</formula1>
    </dataValidation>
    <dataValidation type="list" allowBlank="1" showInputMessage="1" showErrorMessage="1" sqref="C5:E5" xr:uid="{00000000-0002-0000-0300-000003000000}">
      <formula1>$D$123:$D$130</formula1>
    </dataValidation>
    <dataValidation type="list" allowBlank="1" showInputMessage="1" showErrorMessage="1" sqref="G35:G54 G60:G79" xr:uid="{00000000-0002-0000-0300-000004000000}">
      <formula1>$I$123:$I$130</formula1>
    </dataValidation>
  </dataValidations>
  <pageMargins left="0.25" right="0.38" top="0.59" bottom="0.17" header="0.27" footer="0.31"/>
  <pageSetup scale="85" orientation="landscape" cellComments="asDisplayed" r:id="rId1"/>
  <headerFooter alignWithMargins="0">
    <oddHeader>&amp;L&amp;G&amp;C&amp;"-,Bold"&amp;18&amp;KD91F26Custom Rebate - Lighting</oddHeader>
    <oddFooter>&amp;R&amp;8&amp;F</oddFooter>
  </headerFooter>
  <rowBreaks count="4" manualBreakCount="4">
    <brk id="30" max="16383" man="1"/>
    <brk id="55" max="16383" man="1"/>
    <brk id="80" max="16383" man="1"/>
    <brk id="105"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e3d4e4c-5ca0-483f-9c97-4f81a8e63c54">
      <Terms xmlns="http://schemas.microsoft.com/office/infopath/2007/PartnerControls"/>
    </lcf76f155ced4ddcb4097134ff3c332f>
    <_ip_UnifiedCompliancePolicyProperties xmlns="http://schemas.microsoft.com/sharepoint/v3" xsi:nil="true"/>
    <TaxCatchAll xmlns="1b413dd3-9c6a-4715-aefc-7e93495610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063382A0A79A418737E6B92DCBBB6B" ma:contentTypeVersion="20" ma:contentTypeDescription="Create a new document." ma:contentTypeScope="" ma:versionID="a8b227a7cc7bb4eb3f8d9b1d9285ab0b">
  <xsd:schema xmlns:xsd="http://www.w3.org/2001/XMLSchema" xmlns:xs="http://www.w3.org/2001/XMLSchema" xmlns:p="http://schemas.microsoft.com/office/2006/metadata/properties" xmlns:ns1="http://schemas.microsoft.com/sharepoint/v3" xmlns:ns2="9e3d4e4c-5ca0-483f-9c97-4f81a8e63c54" xmlns:ns3="1b413dd3-9c6a-4715-aefc-7e93495610bb" targetNamespace="http://schemas.microsoft.com/office/2006/metadata/properties" ma:root="true" ma:fieldsID="28a883a0ce56d4d0bcf9db623a83d094" ns1:_="" ns2:_="" ns3:_="">
    <xsd:import namespace="http://schemas.microsoft.com/sharepoint/v3"/>
    <xsd:import namespace="9e3d4e4c-5ca0-483f-9c97-4f81a8e63c54"/>
    <xsd:import namespace="1b413dd3-9c6a-4715-aefc-7e93495610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d4e4c-5ca0-483f-9c97-4f81a8e63c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ae102c-508e-470a-91dd-5d6e00a1be9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413dd3-9c6a-4715-aefc-7e93495610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6bdb0c7-b338-43e8-8255-41bed8ab6294}" ma:internalName="TaxCatchAll" ma:showField="CatchAllData" ma:web="1b413dd3-9c6a-4715-aefc-7e93495610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B7108-9344-4C6F-97D9-DD76A9A56960}">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1b413dd3-9c6a-4715-aefc-7e93495610bb"/>
    <ds:schemaRef ds:uri="9e3d4e4c-5ca0-483f-9c97-4f81a8e63c54"/>
  </ds:schemaRefs>
</ds:datastoreItem>
</file>

<file path=customXml/itemProps2.xml><?xml version="1.0" encoding="utf-8"?>
<ds:datastoreItem xmlns:ds="http://schemas.openxmlformats.org/officeDocument/2006/customXml" ds:itemID="{C885AD43-33A6-4E60-93AA-369D840CF1ED}"/>
</file>

<file path=customXml/itemProps3.xml><?xml version="1.0" encoding="utf-8"?>
<ds:datastoreItem xmlns:ds="http://schemas.openxmlformats.org/officeDocument/2006/customXml" ds:itemID="{A7CFA802-5D7D-45D1-AE35-7A35F93D7E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Input</vt:lpstr>
      <vt:lpstr>Sheet3</vt:lpstr>
      <vt:lpstr>Utility RAW</vt:lpstr>
      <vt:lpstr>Input-OLD</vt:lpstr>
      <vt:lpstr>Input!Print_Area</vt:lpstr>
      <vt:lpstr>'Input-OLD'!Print_Area</vt:lpstr>
    </vt:vector>
  </TitlesOfParts>
  <Manager/>
  <Company>Cedar Falls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Matt.Hein@cfunet.net</dc:creator>
  <cp:keywords/>
  <dc:description/>
  <cp:lastModifiedBy>Soham Vanage</cp:lastModifiedBy>
  <cp:revision/>
  <dcterms:created xsi:type="dcterms:W3CDTF">1999-01-27T14:38:52Z</dcterms:created>
  <dcterms:modified xsi:type="dcterms:W3CDTF">2024-12-09T21:43:46Z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0x01010078063382A0A79A418737E6B92DCBBB6B</vt:lpwstr>
  </property>
  <property fmtid="{D5CDD505-2E9C-101B-9397-08002B2CF9AE}" pid="3" name="AuthorIds_UIVersion_1536">
    <vt:lpwstr>12</vt:lpwstr>
  </property>
</Properties>
</file>